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kumenty KBW\Meldunek\2026\"/>
    </mc:Choice>
  </mc:AlternateContent>
  <xr:revisionPtr revIDLastSave="0" documentId="13_ncr:1_{9219A348-498E-4A2B-BD10-F7C21ED7473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jestr_wyborcow_kw_2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9" i="1"/>
  <c r="A10" i="1"/>
  <c r="A11" i="1"/>
  <c r="A12" i="1"/>
  <c r="A14" i="1"/>
  <c r="A15" i="1"/>
  <c r="A16" i="1"/>
  <c r="A17" i="1"/>
  <c r="A18" i="1"/>
  <c r="A19" i="1"/>
  <c r="A21" i="1"/>
  <c r="A22" i="1"/>
  <c r="A23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3" i="1"/>
  <c r="A44" i="1"/>
  <c r="A45" i="1"/>
  <c r="A46" i="1"/>
  <c r="A47" i="1"/>
  <c r="A48" i="1"/>
  <c r="A49" i="1"/>
  <c r="A50" i="1"/>
  <c r="A52" i="1"/>
  <c r="A53" i="1"/>
  <c r="A54" i="1"/>
  <c r="A56" i="1"/>
</calcChain>
</file>

<file path=xl/sharedStrings.xml><?xml version="1.0" encoding="utf-8"?>
<sst xmlns="http://schemas.openxmlformats.org/spreadsheetml/2006/main" count="115" uniqueCount="76">
  <si>
    <t>Kod TERYT</t>
  </si>
  <si>
    <t>Gmina</t>
  </si>
  <si>
    <t>Powiat</t>
  </si>
  <si>
    <t>Liczba mieszkańców</t>
  </si>
  <si>
    <t>Liczba wyborców ogółem</t>
  </si>
  <si>
    <t>Powiat grodziski</t>
  </si>
  <si>
    <t>gm. Granowo</t>
  </si>
  <si>
    <t>grodziski</t>
  </si>
  <si>
    <t>Poznań</t>
  </si>
  <si>
    <t>gm. Grodzisk Wielkopolski</t>
  </si>
  <si>
    <t>gm. Kamieniec</t>
  </si>
  <si>
    <t>gm. Rakoniewice</t>
  </si>
  <si>
    <t>gm. Wielichowo</t>
  </si>
  <si>
    <t>Powiat międzychodzki</t>
  </si>
  <si>
    <t>gm. Chrzypsko Wielkie</t>
  </si>
  <si>
    <t>międzychodzki</t>
  </si>
  <si>
    <t>gm. Kwilcz</t>
  </si>
  <si>
    <t>gm. Międzychód</t>
  </si>
  <si>
    <t>gm. Sieraków</t>
  </si>
  <si>
    <t>Powiat nowotomyski</t>
  </si>
  <si>
    <t>gm. Kuślin</t>
  </si>
  <si>
    <t>nowotomyski</t>
  </si>
  <si>
    <t>gm. Lwówek</t>
  </si>
  <si>
    <t>gm. Miedzichowo</t>
  </si>
  <si>
    <t>gm. Nowy Tomyśl</t>
  </si>
  <si>
    <t>gm. Opalenica</t>
  </si>
  <si>
    <t>gm. Zbąszyń</t>
  </si>
  <si>
    <t>Powiat obornicki</t>
  </si>
  <si>
    <t>gm. Oborniki</t>
  </si>
  <si>
    <t>obornicki</t>
  </si>
  <si>
    <t>gm. Rogoźno</t>
  </si>
  <si>
    <t>gm. Ryczywół</t>
  </si>
  <si>
    <t>Powiat poznański</t>
  </si>
  <si>
    <t>m. Luboń</t>
  </si>
  <si>
    <t>poznański</t>
  </si>
  <si>
    <t>m. Puszczykowo</t>
  </si>
  <si>
    <t>gm. Buk</t>
  </si>
  <si>
    <t>gm. Czerwonak</t>
  </si>
  <si>
    <t>gm. Dopiewo</t>
  </si>
  <si>
    <t>gm. Kleszczewo</t>
  </si>
  <si>
    <t>gm. Komorniki</t>
  </si>
  <si>
    <t>gm. Kostrzyn</t>
  </si>
  <si>
    <t>gm. Kórnik</t>
  </si>
  <si>
    <t>gm. Mosina</t>
  </si>
  <si>
    <t>gm. Murowana Goślina</t>
  </si>
  <si>
    <t>gm. Pobiedziska</t>
  </si>
  <si>
    <t>gm. Rokietnica</t>
  </si>
  <si>
    <t>gm. Stęszew</t>
  </si>
  <si>
    <t>gm. Suchy Las</t>
  </si>
  <si>
    <t>gm. Swarzędz</t>
  </si>
  <si>
    <t>gm. Tarnowo Podgórne</t>
  </si>
  <si>
    <t>Powiat szamotulski</t>
  </si>
  <si>
    <t>m. Obrzycko</t>
  </si>
  <si>
    <t>szamotulski</t>
  </si>
  <si>
    <t>gm. Duszniki</t>
  </si>
  <si>
    <t>gm. Kaźmierz</t>
  </si>
  <si>
    <t>gm. Obrzycko</t>
  </si>
  <si>
    <t>gm. Ostroróg</t>
  </si>
  <si>
    <t>gm. Pniewy</t>
  </si>
  <si>
    <t>gm. Szamotuły</t>
  </si>
  <si>
    <t>gm. Wronki</t>
  </si>
  <si>
    <t>Powiat wolsztyński</t>
  </si>
  <si>
    <t>gm. Przemęt</t>
  </si>
  <si>
    <t>wolsztyński</t>
  </si>
  <si>
    <t>gm. Siedlec</t>
  </si>
  <si>
    <t>gm. Wolsztyn</t>
  </si>
  <si>
    <t>Miasto na prawach powiatu</t>
  </si>
  <si>
    <t>m. Poznań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</si>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</sst>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16" fillId="33" borderId="10" xfId="0" applyFont="1" applyFill="1" applyBorder="1"/>
    <xf numFmtId="0" fontId="16" fillId="33" borderId="15" xfId="0" applyFont="1" applyFill="1" applyBorder="1"/>
    <xf numFmtId="0" fontId="0" fillId="0" borderId="16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6" fillId="34" borderId="22" xfId="0" applyFont="1" applyFill="1" applyBorder="1"/>
    <xf numFmtId="0" fontId="16" fillId="34" borderId="23" xfId="0" applyFont="1" applyFill="1" applyBorder="1"/>
    <xf numFmtId="0" fontId="16" fillId="35" borderId="12" xfId="0" applyFont="1" applyFill="1" applyBorder="1" applyAlignment="1">
      <alignment horizontal="center" vertical="center" wrapText="1"/>
    </xf>
    <xf numFmtId="0" fontId="16" fillId="35" borderId="13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center" vertical="center" wrapText="1"/>
    </xf>
    <xf numFmtId="0" fontId="16" fillId="33" borderId="24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zoomScale="80" zoomScaleNormal="80" workbookViewId="0">
      <selection activeCell="T33" sqref="T33"/>
    </sheetView>
  </sheetViews>
  <sheetFormatPr defaultRowHeight="14.5" x14ac:dyDescent="0.35"/>
  <cols>
    <col min="2" max="2" width="26.7265625" customWidth="1"/>
    <col min="3" max="3" width="15.26953125" bestFit="1" customWidth="1"/>
    <col min="4" max="4" width="12.81640625" customWidth="1"/>
    <col min="5" max="5" width="13.54296875" customWidth="1"/>
    <col min="6" max="6" width="19.08984375" bestFit="1" customWidth="1"/>
    <col min="7" max="7" width="18.6328125" bestFit="1" customWidth="1"/>
    <col min="8" max="8" width="22.6328125" bestFit="1" customWidth="1"/>
    <col min="9" max="9" width="16.08984375" bestFit="1" customWidth="1"/>
    <col min="10" max="10" width="19.54296875" bestFit="1" customWidth="1"/>
    <col min="11" max="11" width="22.6328125" bestFit="1" customWidth="1"/>
    <col min="12" max="12" width="23.54296875" bestFit="1" customWidth="1"/>
  </cols>
  <sheetData>
    <row r="1" spans="1:12" s="1" customFormat="1" ht="90" customHeight="1" x14ac:dyDescent="0.3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69</v>
      </c>
      <c r="G1" s="13" t="s">
        <v>70</v>
      </c>
      <c r="H1" s="14" t="s">
        <v>71</v>
      </c>
      <c r="I1" s="14" t="s">
        <v>72</v>
      </c>
      <c r="J1" s="14" t="s">
        <v>73</v>
      </c>
      <c r="K1" s="14" t="s">
        <v>74</v>
      </c>
      <c r="L1" s="15" t="s">
        <v>75</v>
      </c>
    </row>
    <row r="2" spans="1:12" x14ac:dyDescent="0.35">
      <c r="A2" s="21" t="s">
        <v>5</v>
      </c>
      <c r="B2" s="22"/>
      <c r="C2" s="22"/>
      <c r="D2" s="3">
        <v>49845</v>
      </c>
      <c r="E2" s="3">
        <v>39284</v>
      </c>
      <c r="F2" s="3">
        <v>39076</v>
      </c>
      <c r="G2" s="3">
        <v>208</v>
      </c>
      <c r="H2" s="3">
        <v>1</v>
      </c>
      <c r="I2" s="3">
        <v>0</v>
      </c>
      <c r="J2" s="3">
        <v>111</v>
      </c>
      <c r="K2" s="3">
        <v>0</v>
      </c>
      <c r="L2" s="4">
        <v>0</v>
      </c>
    </row>
    <row r="3" spans="1:12" x14ac:dyDescent="0.35">
      <c r="A3" s="5" t="str">
        <f>"300501"</f>
        <v>300501</v>
      </c>
      <c r="B3" s="2" t="s">
        <v>6</v>
      </c>
      <c r="C3" s="2" t="s">
        <v>7</v>
      </c>
      <c r="D3" s="2">
        <v>4996</v>
      </c>
      <c r="E3" s="2">
        <v>3898</v>
      </c>
      <c r="F3" s="2">
        <v>3850</v>
      </c>
      <c r="G3" s="2">
        <v>48</v>
      </c>
      <c r="H3" s="2">
        <v>0</v>
      </c>
      <c r="I3" s="2">
        <v>0</v>
      </c>
      <c r="J3" s="2">
        <v>7</v>
      </c>
      <c r="K3" s="2">
        <v>0</v>
      </c>
      <c r="L3" s="6">
        <v>0</v>
      </c>
    </row>
    <row r="4" spans="1:12" x14ac:dyDescent="0.35">
      <c r="A4" s="5" t="str">
        <f>"300502"</f>
        <v>300502</v>
      </c>
      <c r="B4" s="2" t="s">
        <v>9</v>
      </c>
      <c r="C4" s="2" t="s">
        <v>7</v>
      </c>
      <c r="D4" s="2">
        <v>18857</v>
      </c>
      <c r="E4" s="2">
        <v>15048</v>
      </c>
      <c r="F4" s="2">
        <v>14970</v>
      </c>
      <c r="G4" s="2">
        <v>78</v>
      </c>
      <c r="H4" s="2">
        <v>1</v>
      </c>
      <c r="I4" s="2">
        <v>0</v>
      </c>
      <c r="J4" s="2">
        <v>35</v>
      </c>
      <c r="K4" s="2">
        <v>0</v>
      </c>
      <c r="L4" s="6">
        <v>0</v>
      </c>
    </row>
    <row r="5" spans="1:12" x14ac:dyDescent="0.35">
      <c r="A5" s="5" t="str">
        <f>"300503"</f>
        <v>300503</v>
      </c>
      <c r="B5" s="2" t="s">
        <v>10</v>
      </c>
      <c r="C5" s="2" t="s">
        <v>7</v>
      </c>
      <c r="D5" s="2">
        <v>6333</v>
      </c>
      <c r="E5" s="2">
        <v>4984</v>
      </c>
      <c r="F5" s="2">
        <v>4970</v>
      </c>
      <c r="G5" s="2">
        <v>14</v>
      </c>
      <c r="H5" s="2">
        <v>0</v>
      </c>
      <c r="I5" s="2">
        <v>0</v>
      </c>
      <c r="J5" s="2">
        <v>24</v>
      </c>
      <c r="K5" s="2">
        <v>0</v>
      </c>
      <c r="L5" s="6">
        <v>0</v>
      </c>
    </row>
    <row r="6" spans="1:12" x14ac:dyDescent="0.35">
      <c r="A6" s="5" t="str">
        <f>"300504"</f>
        <v>300504</v>
      </c>
      <c r="B6" s="2" t="s">
        <v>11</v>
      </c>
      <c r="C6" s="2" t="s">
        <v>7</v>
      </c>
      <c r="D6" s="2">
        <v>12990</v>
      </c>
      <c r="E6" s="2">
        <v>10138</v>
      </c>
      <c r="F6" s="2">
        <v>10084</v>
      </c>
      <c r="G6" s="2">
        <v>54</v>
      </c>
      <c r="H6" s="2">
        <v>0</v>
      </c>
      <c r="I6" s="2">
        <v>0</v>
      </c>
      <c r="J6" s="2">
        <v>31</v>
      </c>
      <c r="K6" s="2">
        <v>0</v>
      </c>
      <c r="L6" s="6">
        <v>0</v>
      </c>
    </row>
    <row r="7" spans="1:12" x14ac:dyDescent="0.35">
      <c r="A7" s="5" t="str">
        <f>"300505"</f>
        <v>300505</v>
      </c>
      <c r="B7" s="2" t="s">
        <v>12</v>
      </c>
      <c r="C7" s="2" t="s">
        <v>7</v>
      </c>
      <c r="D7" s="2">
        <v>6669</v>
      </c>
      <c r="E7" s="2">
        <v>5216</v>
      </c>
      <c r="F7" s="2">
        <v>5202</v>
      </c>
      <c r="G7" s="2">
        <v>14</v>
      </c>
      <c r="H7" s="2">
        <v>0</v>
      </c>
      <c r="I7" s="2">
        <v>0</v>
      </c>
      <c r="J7" s="2">
        <v>14</v>
      </c>
      <c r="K7" s="2">
        <v>0</v>
      </c>
      <c r="L7" s="6">
        <v>0</v>
      </c>
    </row>
    <row r="8" spans="1:12" x14ac:dyDescent="0.35">
      <c r="A8" s="21" t="s">
        <v>13</v>
      </c>
      <c r="B8" s="22"/>
      <c r="C8" s="22"/>
      <c r="D8" s="3">
        <v>34517</v>
      </c>
      <c r="E8" s="3">
        <v>28034</v>
      </c>
      <c r="F8" s="3">
        <v>27641</v>
      </c>
      <c r="G8" s="3">
        <v>393</v>
      </c>
      <c r="H8" s="3">
        <v>3</v>
      </c>
      <c r="I8" s="3">
        <v>0</v>
      </c>
      <c r="J8" s="3">
        <v>160</v>
      </c>
      <c r="K8" s="3">
        <v>0</v>
      </c>
      <c r="L8" s="4">
        <v>0</v>
      </c>
    </row>
    <row r="9" spans="1:12" x14ac:dyDescent="0.35">
      <c r="A9" s="5" t="str">
        <f>"301401"</f>
        <v>301401</v>
      </c>
      <c r="B9" s="2" t="s">
        <v>14</v>
      </c>
      <c r="C9" s="2" t="s">
        <v>15</v>
      </c>
      <c r="D9" s="2">
        <v>3245</v>
      </c>
      <c r="E9" s="2">
        <v>2594</v>
      </c>
      <c r="F9" s="2">
        <v>2504</v>
      </c>
      <c r="G9" s="2">
        <v>90</v>
      </c>
      <c r="H9" s="2">
        <v>1</v>
      </c>
      <c r="I9" s="2">
        <v>0</v>
      </c>
      <c r="J9" s="2">
        <v>4</v>
      </c>
      <c r="K9" s="2">
        <v>0</v>
      </c>
      <c r="L9" s="6">
        <v>0</v>
      </c>
    </row>
    <row r="10" spans="1:12" x14ac:dyDescent="0.35">
      <c r="A10" s="5" t="str">
        <f>"301402"</f>
        <v>301402</v>
      </c>
      <c r="B10" s="2" t="s">
        <v>16</v>
      </c>
      <c r="C10" s="2" t="s">
        <v>15</v>
      </c>
      <c r="D10" s="2">
        <v>6161</v>
      </c>
      <c r="E10" s="2">
        <v>4914</v>
      </c>
      <c r="F10" s="2">
        <v>4781</v>
      </c>
      <c r="G10" s="2">
        <v>133</v>
      </c>
      <c r="H10" s="2">
        <v>0</v>
      </c>
      <c r="I10" s="2">
        <v>0</v>
      </c>
      <c r="J10" s="2">
        <v>15</v>
      </c>
      <c r="K10" s="2">
        <v>0</v>
      </c>
      <c r="L10" s="6">
        <v>0</v>
      </c>
    </row>
    <row r="11" spans="1:12" x14ac:dyDescent="0.35">
      <c r="A11" s="5" t="str">
        <f>"301403"</f>
        <v>301403</v>
      </c>
      <c r="B11" s="2" t="s">
        <v>17</v>
      </c>
      <c r="C11" s="2" t="s">
        <v>15</v>
      </c>
      <c r="D11" s="2">
        <v>17036</v>
      </c>
      <c r="E11" s="2">
        <v>13960</v>
      </c>
      <c r="F11" s="2">
        <v>13838</v>
      </c>
      <c r="G11" s="2">
        <v>122</v>
      </c>
      <c r="H11" s="2">
        <v>2</v>
      </c>
      <c r="I11" s="2">
        <v>0</v>
      </c>
      <c r="J11" s="2">
        <v>119</v>
      </c>
      <c r="K11" s="2">
        <v>0</v>
      </c>
      <c r="L11" s="6">
        <v>0</v>
      </c>
    </row>
    <row r="12" spans="1:12" x14ac:dyDescent="0.35">
      <c r="A12" s="5" t="str">
        <f>"301404"</f>
        <v>301404</v>
      </c>
      <c r="B12" s="2" t="s">
        <v>18</v>
      </c>
      <c r="C12" s="2" t="s">
        <v>15</v>
      </c>
      <c r="D12" s="2">
        <v>8075</v>
      </c>
      <c r="E12" s="2">
        <v>6566</v>
      </c>
      <c r="F12" s="2">
        <v>6518</v>
      </c>
      <c r="G12" s="2">
        <v>48</v>
      </c>
      <c r="H12" s="2">
        <v>0</v>
      </c>
      <c r="I12" s="2">
        <v>0</v>
      </c>
      <c r="J12" s="2">
        <v>22</v>
      </c>
      <c r="K12" s="2">
        <v>0</v>
      </c>
      <c r="L12" s="6">
        <v>0</v>
      </c>
    </row>
    <row r="13" spans="1:12" x14ac:dyDescent="0.35">
      <c r="A13" s="21" t="s">
        <v>19</v>
      </c>
      <c r="B13" s="22"/>
      <c r="C13" s="22"/>
      <c r="D13" s="3">
        <v>72892</v>
      </c>
      <c r="E13" s="3">
        <v>57932</v>
      </c>
      <c r="F13" s="3">
        <v>57513</v>
      </c>
      <c r="G13" s="3">
        <v>419</v>
      </c>
      <c r="H13" s="3">
        <v>4</v>
      </c>
      <c r="I13" s="3">
        <v>2</v>
      </c>
      <c r="J13" s="3">
        <v>204</v>
      </c>
      <c r="K13" s="3">
        <v>0</v>
      </c>
      <c r="L13" s="4">
        <v>0</v>
      </c>
    </row>
    <row r="14" spans="1:12" x14ac:dyDescent="0.35">
      <c r="A14" s="5" t="str">
        <f>"301501"</f>
        <v>301501</v>
      </c>
      <c r="B14" s="2" t="s">
        <v>20</v>
      </c>
      <c r="C14" s="2" t="s">
        <v>21</v>
      </c>
      <c r="D14" s="2">
        <v>5117</v>
      </c>
      <c r="E14" s="2">
        <v>4079</v>
      </c>
      <c r="F14" s="2">
        <v>4044</v>
      </c>
      <c r="G14" s="2">
        <v>35</v>
      </c>
      <c r="H14" s="2">
        <v>2</v>
      </c>
      <c r="I14" s="2">
        <v>0</v>
      </c>
      <c r="J14" s="2">
        <v>17</v>
      </c>
      <c r="K14" s="2">
        <v>0</v>
      </c>
      <c r="L14" s="6">
        <v>0</v>
      </c>
    </row>
    <row r="15" spans="1:12" x14ac:dyDescent="0.35">
      <c r="A15" s="5" t="str">
        <f>"301502"</f>
        <v>301502</v>
      </c>
      <c r="B15" s="2" t="s">
        <v>22</v>
      </c>
      <c r="C15" s="2" t="s">
        <v>21</v>
      </c>
      <c r="D15" s="2">
        <v>8516</v>
      </c>
      <c r="E15" s="2">
        <v>6852</v>
      </c>
      <c r="F15" s="2">
        <v>6792</v>
      </c>
      <c r="G15" s="2">
        <v>60</v>
      </c>
      <c r="H15" s="2">
        <v>1</v>
      </c>
      <c r="I15" s="2">
        <v>0</v>
      </c>
      <c r="J15" s="2">
        <v>25</v>
      </c>
      <c r="K15" s="2">
        <v>0</v>
      </c>
      <c r="L15" s="6">
        <v>0</v>
      </c>
    </row>
    <row r="16" spans="1:12" x14ac:dyDescent="0.35">
      <c r="A16" s="5" t="str">
        <f>"301503"</f>
        <v>301503</v>
      </c>
      <c r="B16" s="2" t="s">
        <v>23</v>
      </c>
      <c r="C16" s="2" t="s">
        <v>21</v>
      </c>
      <c r="D16" s="2">
        <v>3882</v>
      </c>
      <c r="E16" s="2">
        <v>3059</v>
      </c>
      <c r="F16" s="2">
        <v>3011</v>
      </c>
      <c r="G16" s="2">
        <v>48</v>
      </c>
      <c r="H16" s="2">
        <v>1</v>
      </c>
      <c r="I16" s="2">
        <v>1</v>
      </c>
      <c r="J16" s="2">
        <v>10</v>
      </c>
      <c r="K16" s="2">
        <v>0</v>
      </c>
      <c r="L16" s="6">
        <v>0</v>
      </c>
    </row>
    <row r="17" spans="1:12" x14ac:dyDescent="0.35">
      <c r="A17" s="5" t="str">
        <f>"301504"</f>
        <v>301504</v>
      </c>
      <c r="B17" s="2" t="s">
        <v>24</v>
      </c>
      <c r="C17" s="2" t="s">
        <v>21</v>
      </c>
      <c r="D17" s="2">
        <v>26511</v>
      </c>
      <c r="E17" s="2">
        <v>20936</v>
      </c>
      <c r="F17" s="2">
        <v>20732</v>
      </c>
      <c r="G17" s="2">
        <v>204</v>
      </c>
      <c r="H17" s="2">
        <v>0</v>
      </c>
      <c r="I17" s="2">
        <v>1</v>
      </c>
      <c r="J17" s="2">
        <v>64</v>
      </c>
      <c r="K17" s="2">
        <v>0</v>
      </c>
      <c r="L17" s="6">
        <v>0</v>
      </c>
    </row>
    <row r="18" spans="1:12" x14ac:dyDescent="0.35">
      <c r="A18" s="5" t="str">
        <f>"301505"</f>
        <v>301505</v>
      </c>
      <c r="B18" s="2" t="s">
        <v>25</v>
      </c>
      <c r="C18" s="2" t="s">
        <v>21</v>
      </c>
      <c r="D18" s="2">
        <v>15600</v>
      </c>
      <c r="E18" s="2">
        <v>12411</v>
      </c>
      <c r="F18" s="2">
        <v>12364</v>
      </c>
      <c r="G18" s="2">
        <v>47</v>
      </c>
      <c r="H18" s="2">
        <v>0</v>
      </c>
      <c r="I18" s="2">
        <v>0</v>
      </c>
      <c r="J18" s="2">
        <v>49</v>
      </c>
      <c r="K18" s="2">
        <v>0</v>
      </c>
      <c r="L18" s="6">
        <v>0</v>
      </c>
    </row>
    <row r="19" spans="1:12" x14ac:dyDescent="0.35">
      <c r="A19" s="5" t="str">
        <f>"301506"</f>
        <v>301506</v>
      </c>
      <c r="B19" s="2" t="s">
        <v>26</v>
      </c>
      <c r="C19" s="2" t="s">
        <v>21</v>
      </c>
      <c r="D19" s="2">
        <v>13266</v>
      </c>
      <c r="E19" s="2">
        <v>10595</v>
      </c>
      <c r="F19" s="2">
        <v>10570</v>
      </c>
      <c r="G19" s="2">
        <v>25</v>
      </c>
      <c r="H19" s="2">
        <v>0</v>
      </c>
      <c r="I19" s="2">
        <v>0</v>
      </c>
      <c r="J19" s="2">
        <v>39</v>
      </c>
      <c r="K19" s="2">
        <v>0</v>
      </c>
      <c r="L19" s="6">
        <v>0</v>
      </c>
    </row>
    <row r="20" spans="1:12" x14ac:dyDescent="0.35">
      <c r="A20" s="21" t="s">
        <v>27</v>
      </c>
      <c r="B20" s="22"/>
      <c r="C20" s="22"/>
      <c r="D20" s="3">
        <v>55350</v>
      </c>
      <c r="E20" s="3">
        <v>44279</v>
      </c>
      <c r="F20" s="3">
        <v>43741</v>
      </c>
      <c r="G20" s="3">
        <v>538</v>
      </c>
      <c r="H20" s="3">
        <v>3</v>
      </c>
      <c r="I20" s="3">
        <v>0</v>
      </c>
      <c r="J20" s="3">
        <v>124</v>
      </c>
      <c r="K20" s="3">
        <v>0</v>
      </c>
      <c r="L20" s="4">
        <v>0</v>
      </c>
    </row>
    <row r="21" spans="1:12" x14ac:dyDescent="0.35">
      <c r="A21" s="5" t="str">
        <f>"301601"</f>
        <v>301601</v>
      </c>
      <c r="B21" s="2" t="s">
        <v>28</v>
      </c>
      <c r="C21" s="2" t="s">
        <v>29</v>
      </c>
      <c r="D21" s="2">
        <v>31668</v>
      </c>
      <c r="E21" s="2">
        <v>25253</v>
      </c>
      <c r="F21" s="2">
        <v>24925</v>
      </c>
      <c r="G21" s="2">
        <v>328</v>
      </c>
      <c r="H21" s="2">
        <v>3</v>
      </c>
      <c r="I21" s="2">
        <v>0</v>
      </c>
      <c r="J21" s="2">
        <v>77</v>
      </c>
      <c r="K21" s="2">
        <v>0</v>
      </c>
      <c r="L21" s="6">
        <v>0</v>
      </c>
    </row>
    <row r="22" spans="1:12" x14ac:dyDescent="0.35">
      <c r="A22" s="5" t="str">
        <f>"301602"</f>
        <v>301602</v>
      </c>
      <c r="B22" s="2" t="s">
        <v>30</v>
      </c>
      <c r="C22" s="2" t="s">
        <v>29</v>
      </c>
      <c r="D22" s="2">
        <v>16934</v>
      </c>
      <c r="E22" s="2">
        <v>13572</v>
      </c>
      <c r="F22" s="2">
        <v>13414</v>
      </c>
      <c r="G22" s="2">
        <v>158</v>
      </c>
      <c r="H22" s="2">
        <v>0</v>
      </c>
      <c r="I22" s="2">
        <v>0</v>
      </c>
      <c r="J22" s="2">
        <v>29</v>
      </c>
      <c r="K22" s="2">
        <v>0</v>
      </c>
      <c r="L22" s="6">
        <v>0</v>
      </c>
    </row>
    <row r="23" spans="1:12" x14ac:dyDescent="0.35">
      <c r="A23" s="5" t="str">
        <f>"301603"</f>
        <v>301603</v>
      </c>
      <c r="B23" s="2" t="s">
        <v>31</v>
      </c>
      <c r="C23" s="2" t="s">
        <v>29</v>
      </c>
      <c r="D23" s="2">
        <v>6748</v>
      </c>
      <c r="E23" s="2">
        <v>5454</v>
      </c>
      <c r="F23" s="2">
        <v>5402</v>
      </c>
      <c r="G23" s="2">
        <v>52</v>
      </c>
      <c r="H23" s="2">
        <v>0</v>
      </c>
      <c r="I23" s="2">
        <v>0</v>
      </c>
      <c r="J23" s="2">
        <v>18</v>
      </c>
      <c r="K23" s="2">
        <v>0</v>
      </c>
      <c r="L23" s="6">
        <v>0</v>
      </c>
    </row>
    <row r="24" spans="1:12" x14ac:dyDescent="0.35">
      <c r="A24" s="21" t="s">
        <v>32</v>
      </c>
      <c r="B24" s="22"/>
      <c r="C24" s="22"/>
      <c r="D24" s="3">
        <v>417376</v>
      </c>
      <c r="E24" s="3">
        <v>324785</v>
      </c>
      <c r="F24" s="3">
        <v>317156</v>
      </c>
      <c r="G24" s="3">
        <v>7629</v>
      </c>
      <c r="H24" s="3">
        <v>42</v>
      </c>
      <c r="I24" s="3">
        <v>4</v>
      </c>
      <c r="J24" s="3">
        <v>660</v>
      </c>
      <c r="K24" s="3">
        <v>0</v>
      </c>
      <c r="L24" s="4">
        <v>0</v>
      </c>
    </row>
    <row r="25" spans="1:12" x14ac:dyDescent="0.35">
      <c r="A25" s="5" t="str">
        <f>"302101"</f>
        <v>302101</v>
      </c>
      <c r="B25" s="2" t="s">
        <v>33</v>
      </c>
      <c r="C25" s="2" t="s">
        <v>34</v>
      </c>
      <c r="D25" s="2">
        <v>28904</v>
      </c>
      <c r="E25" s="2">
        <v>23542</v>
      </c>
      <c r="F25" s="2">
        <v>23288</v>
      </c>
      <c r="G25" s="2">
        <v>254</v>
      </c>
      <c r="H25" s="2">
        <v>1</v>
      </c>
      <c r="I25" s="2">
        <v>0</v>
      </c>
      <c r="J25" s="2">
        <v>43</v>
      </c>
      <c r="K25" s="2">
        <v>0</v>
      </c>
      <c r="L25" s="6">
        <v>0</v>
      </c>
    </row>
    <row r="26" spans="1:12" x14ac:dyDescent="0.35">
      <c r="A26" s="5" t="str">
        <f>"302102"</f>
        <v>302102</v>
      </c>
      <c r="B26" s="2" t="s">
        <v>35</v>
      </c>
      <c r="C26" s="2" t="s">
        <v>34</v>
      </c>
      <c r="D26" s="2">
        <v>9261</v>
      </c>
      <c r="E26" s="2">
        <v>7733</v>
      </c>
      <c r="F26" s="2">
        <v>7437</v>
      </c>
      <c r="G26" s="2">
        <v>296</v>
      </c>
      <c r="H26" s="2">
        <v>3</v>
      </c>
      <c r="I26" s="2">
        <v>0</v>
      </c>
      <c r="J26" s="2">
        <v>14</v>
      </c>
      <c r="K26" s="2">
        <v>0</v>
      </c>
      <c r="L26" s="6">
        <v>0</v>
      </c>
    </row>
    <row r="27" spans="1:12" x14ac:dyDescent="0.35">
      <c r="A27" s="5" t="str">
        <f>"302103"</f>
        <v>302103</v>
      </c>
      <c r="B27" s="2" t="s">
        <v>36</v>
      </c>
      <c r="C27" s="2" t="s">
        <v>34</v>
      </c>
      <c r="D27" s="2">
        <v>12602</v>
      </c>
      <c r="E27" s="2">
        <v>10002</v>
      </c>
      <c r="F27" s="2">
        <v>9920</v>
      </c>
      <c r="G27" s="2">
        <v>82</v>
      </c>
      <c r="H27" s="2">
        <v>0</v>
      </c>
      <c r="I27" s="2">
        <v>0</v>
      </c>
      <c r="J27" s="2">
        <v>31</v>
      </c>
      <c r="K27" s="2">
        <v>0</v>
      </c>
      <c r="L27" s="6">
        <v>0</v>
      </c>
    </row>
    <row r="28" spans="1:12" x14ac:dyDescent="0.35">
      <c r="A28" s="5" t="str">
        <f>"302104"</f>
        <v>302104</v>
      </c>
      <c r="B28" s="2" t="s">
        <v>37</v>
      </c>
      <c r="C28" s="2" t="s">
        <v>34</v>
      </c>
      <c r="D28" s="2">
        <v>26545</v>
      </c>
      <c r="E28" s="2">
        <v>21447</v>
      </c>
      <c r="F28" s="2">
        <v>21044</v>
      </c>
      <c r="G28" s="2">
        <v>403</v>
      </c>
      <c r="H28" s="2">
        <v>3</v>
      </c>
      <c r="I28" s="2">
        <v>2</v>
      </c>
      <c r="J28" s="2">
        <v>71</v>
      </c>
      <c r="K28" s="2">
        <v>0</v>
      </c>
      <c r="L28" s="6">
        <v>0</v>
      </c>
    </row>
    <row r="29" spans="1:12" x14ac:dyDescent="0.35">
      <c r="A29" s="5" t="str">
        <f>"302105"</f>
        <v>302105</v>
      </c>
      <c r="B29" s="2" t="s">
        <v>38</v>
      </c>
      <c r="C29" s="2" t="s">
        <v>34</v>
      </c>
      <c r="D29" s="2">
        <v>33317</v>
      </c>
      <c r="E29" s="2">
        <v>24647</v>
      </c>
      <c r="F29" s="2">
        <v>23678</v>
      </c>
      <c r="G29" s="2">
        <v>969</v>
      </c>
      <c r="H29" s="2">
        <v>3</v>
      </c>
      <c r="I29" s="2">
        <v>0</v>
      </c>
      <c r="J29" s="2">
        <v>41</v>
      </c>
      <c r="K29" s="2">
        <v>0</v>
      </c>
      <c r="L29" s="6">
        <v>0</v>
      </c>
    </row>
    <row r="30" spans="1:12" x14ac:dyDescent="0.35">
      <c r="A30" s="5" t="str">
        <f>"302106"</f>
        <v>302106</v>
      </c>
      <c r="B30" s="2" t="s">
        <v>39</v>
      </c>
      <c r="C30" s="2" t="s">
        <v>34</v>
      </c>
      <c r="D30" s="2">
        <v>11140</v>
      </c>
      <c r="E30" s="2">
        <v>8262</v>
      </c>
      <c r="F30" s="2">
        <v>8048</v>
      </c>
      <c r="G30" s="2">
        <v>214</v>
      </c>
      <c r="H30" s="2">
        <v>0</v>
      </c>
      <c r="I30" s="2">
        <v>0</v>
      </c>
      <c r="J30" s="2">
        <v>17</v>
      </c>
      <c r="K30" s="2">
        <v>0</v>
      </c>
      <c r="L30" s="6">
        <v>0</v>
      </c>
    </row>
    <row r="31" spans="1:12" x14ac:dyDescent="0.35">
      <c r="A31" s="5" t="str">
        <f>"302107"</f>
        <v>302107</v>
      </c>
      <c r="B31" s="2" t="s">
        <v>40</v>
      </c>
      <c r="C31" s="2" t="s">
        <v>34</v>
      </c>
      <c r="D31" s="2">
        <v>31836</v>
      </c>
      <c r="E31" s="2">
        <v>23762</v>
      </c>
      <c r="F31" s="2">
        <v>23041</v>
      </c>
      <c r="G31" s="2">
        <v>721</v>
      </c>
      <c r="H31" s="2">
        <v>3</v>
      </c>
      <c r="I31" s="2">
        <v>0</v>
      </c>
      <c r="J31" s="2">
        <v>36</v>
      </c>
      <c r="K31" s="2">
        <v>0</v>
      </c>
      <c r="L31" s="6">
        <v>0</v>
      </c>
    </row>
    <row r="32" spans="1:12" x14ac:dyDescent="0.35">
      <c r="A32" s="5" t="str">
        <f>"302108"</f>
        <v>302108</v>
      </c>
      <c r="B32" s="2" t="s">
        <v>41</v>
      </c>
      <c r="C32" s="2" t="s">
        <v>34</v>
      </c>
      <c r="D32" s="2">
        <v>19888</v>
      </c>
      <c r="E32" s="2">
        <v>15575</v>
      </c>
      <c r="F32" s="2">
        <v>15345</v>
      </c>
      <c r="G32" s="2">
        <v>230</v>
      </c>
      <c r="H32" s="2">
        <v>1</v>
      </c>
      <c r="I32" s="2">
        <v>0</v>
      </c>
      <c r="J32" s="2">
        <v>35</v>
      </c>
      <c r="K32" s="2">
        <v>0</v>
      </c>
      <c r="L32" s="6">
        <v>0</v>
      </c>
    </row>
    <row r="33" spans="1:12" x14ac:dyDescent="0.35">
      <c r="A33" s="5" t="str">
        <f>"302109"</f>
        <v>302109</v>
      </c>
      <c r="B33" s="2" t="s">
        <v>42</v>
      </c>
      <c r="C33" s="2" t="s">
        <v>34</v>
      </c>
      <c r="D33" s="2">
        <v>34391</v>
      </c>
      <c r="E33" s="2">
        <v>25811</v>
      </c>
      <c r="F33" s="2">
        <v>25396</v>
      </c>
      <c r="G33" s="2">
        <v>415</v>
      </c>
      <c r="H33" s="2">
        <v>4</v>
      </c>
      <c r="I33" s="2">
        <v>0</v>
      </c>
      <c r="J33" s="2">
        <v>41</v>
      </c>
      <c r="K33" s="2">
        <v>0</v>
      </c>
      <c r="L33" s="6">
        <v>0</v>
      </c>
    </row>
    <row r="34" spans="1:12" x14ac:dyDescent="0.35">
      <c r="A34" s="5" t="str">
        <f>"302110"</f>
        <v>302110</v>
      </c>
      <c r="B34" s="2" t="s">
        <v>43</v>
      </c>
      <c r="C34" s="2" t="s">
        <v>34</v>
      </c>
      <c r="D34" s="2">
        <v>33389</v>
      </c>
      <c r="E34" s="2">
        <v>26339</v>
      </c>
      <c r="F34" s="2">
        <v>25929</v>
      </c>
      <c r="G34" s="2">
        <v>410</v>
      </c>
      <c r="H34" s="2">
        <v>2</v>
      </c>
      <c r="I34" s="2">
        <v>0</v>
      </c>
      <c r="J34" s="2">
        <v>64</v>
      </c>
      <c r="K34" s="2">
        <v>0</v>
      </c>
      <c r="L34" s="6">
        <v>0</v>
      </c>
    </row>
    <row r="35" spans="1:12" x14ac:dyDescent="0.35">
      <c r="A35" s="5" t="str">
        <f>"302111"</f>
        <v>302111</v>
      </c>
      <c r="B35" s="2" t="s">
        <v>44</v>
      </c>
      <c r="C35" s="2" t="s">
        <v>34</v>
      </c>
      <c r="D35" s="2">
        <v>16371</v>
      </c>
      <c r="E35" s="2">
        <v>13296</v>
      </c>
      <c r="F35" s="2">
        <v>13021</v>
      </c>
      <c r="G35" s="2">
        <v>275</v>
      </c>
      <c r="H35" s="2">
        <v>4</v>
      </c>
      <c r="I35" s="2">
        <v>0</v>
      </c>
      <c r="J35" s="2">
        <v>29</v>
      </c>
      <c r="K35" s="2">
        <v>0</v>
      </c>
      <c r="L35" s="6">
        <v>0</v>
      </c>
    </row>
    <row r="36" spans="1:12" x14ac:dyDescent="0.35">
      <c r="A36" s="5" t="str">
        <f>"302112"</f>
        <v>302112</v>
      </c>
      <c r="B36" s="2" t="s">
        <v>45</v>
      </c>
      <c r="C36" s="2" t="s">
        <v>34</v>
      </c>
      <c r="D36" s="2">
        <v>20160</v>
      </c>
      <c r="E36" s="2">
        <v>16134</v>
      </c>
      <c r="F36" s="2">
        <v>15619</v>
      </c>
      <c r="G36" s="2">
        <v>515</v>
      </c>
      <c r="H36" s="2">
        <v>2</v>
      </c>
      <c r="I36" s="2">
        <v>0</v>
      </c>
      <c r="J36" s="2">
        <v>29</v>
      </c>
      <c r="K36" s="2">
        <v>0</v>
      </c>
      <c r="L36" s="6">
        <v>0</v>
      </c>
    </row>
    <row r="37" spans="1:12" x14ac:dyDescent="0.35">
      <c r="A37" s="5" t="str">
        <f>"302113"</f>
        <v>302113</v>
      </c>
      <c r="B37" s="2" t="s">
        <v>46</v>
      </c>
      <c r="C37" s="2" t="s">
        <v>34</v>
      </c>
      <c r="D37" s="2">
        <v>22229</v>
      </c>
      <c r="E37" s="2">
        <v>16694</v>
      </c>
      <c r="F37" s="2">
        <v>16134</v>
      </c>
      <c r="G37" s="2">
        <v>560</v>
      </c>
      <c r="H37" s="2">
        <v>1</v>
      </c>
      <c r="I37" s="2">
        <v>1</v>
      </c>
      <c r="J37" s="2">
        <v>28</v>
      </c>
      <c r="K37" s="2">
        <v>0</v>
      </c>
      <c r="L37" s="6">
        <v>0</v>
      </c>
    </row>
    <row r="38" spans="1:12" x14ac:dyDescent="0.35">
      <c r="A38" s="5" t="str">
        <f>"302114"</f>
        <v>302114</v>
      </c>
      <c r="B38" s="2" t="s">
        <v>47</v>
      </c>
      <c r="C38" s="2" t="s">
        <v>34</v>
      </c>
      <c r="D38" s="2">
        <v>15018</v>
      </c>
      <c r="E38" s="2">
        <v>12039</v>
      </c>
      <c r="F38" s="2">
        <v>11892</v>
      </c>
      <c r="G38" s="2">
        <v>147</v>
      </c>
      <c r="H38" s="2">
        <v>1</v>
      </c>
      <c r="I38" s="2">
        <v>0</v>
      </c>
      <c r="J38" s="2">
        <v>28</v>
      </c>
      <c r="K38" s="2">
        <v>0</v>
      </c>
      <c r="L38" s="6">
        <v>0</v>
      </c>
    </row>
    <row r="39" spans="1:12" x14ac:dyDescent="0.35">
      <c r="A39" s="5" t="str">
        <f>"302115"</f>
        <v>302115</v>
      </c>
      <c r="B39" s="2" t="s">
        <v>48</v>
      </c>
      <c r="C39" s="2" t="s">
        <v>34</v>
      </c>
      <c r="D39" s="2">
        <v>18948</v>
      </c>
      <c r="E39" s="2">
        <v>14845</v>
      </c>
      <c r="F39" s="2">
        <v>14443</v>
      </c>
      <c r="G39" s="2">
        <v>402</v>
      </c>
      <c r="H39" s="2">
        <v>2</v>
      </c>
      <c r="I39" s="2">
        <v>0</v>
      </c>
      <c r="J39" s="2">
        <v>22</v>
      </c>
      <c r="K39" s="2">
        <v>0</v>
      </c>
      <c r="L39" s="6">
        <v>0</v>
      </c>
    </row>
    <row r="40" spans="1:12" x14ac:dyDescent="0.35">
      <c r="A40" s="5" t="str">
        <f>"302116"</f>
        <v>302116</v>
      </c>
      <c r="B40" s="2" t="s">
        <v>49</v>
      </c>
      <c r="C40" s="2" t="s">
        <v>34</v>
      </c>
      <c r="D40" s="2">
        <v>51387</v>
      </c>
      <c r="E40" s="2">
        <v>40420</v>
      </c>
      <c r="F40" s="2">
        <v>39414</v>
      </c>
      <c r="G40" s="2">
        <v>1006</v>
      </c>
      <c r="H40" s="2">
        <v>7</v>
      </c>
      <c r="I40" s="2">
        <v>0</v>
      </c>
      <c r="J40" s="2">
        <v>80</v>
      </c>
      <c r="K40" s="2">
        <v>0</v>
      </c>
      <c r="L40" s="6">
        <v>0</v>
      </c>
    </row>
    <row r="41" spans="1:12" x14ac:dyDescent="0.35">
      <c r="A41" s="5" t="str">
        <f>"302117"</f>
        <v>302117</v>
      </c>
      <c r="B41" s="2" t="s">
        <v>50</v>
      </c>
      <c r="C41" s="2" t="s">
        <v>34</v>
      </c>
      <c r="D41" s="2">
        <v>31990</v>
      </c>
      <c r="E41" s="2">
        <v>24237</v>
      </c>
      <c r="F41" s="2">
        <v>23507</v>
      </c>
      <c r="G41" s="2">
        <v>730</v>
      </c>
      <c r="H41" s="2">
        <v>5</v>
      </c>
      <c r="I41" s="2">
        <v>1</v>
      </c>
      <c r="J41" s="2">
        <v>51</v>
      </c>
      <c r="K41" s="2">
        <v>0</v>
      </c>
      <c r="L41" s="6">
        <v>0</v>
      </c>
    </row>
    <row r="42" spans="1:12" x14ac:dyDescent="0.35">
      <c r="A42" s="21" t="s">
        <v>51</v>
      </c>
      <c r="B42" s="22"/>
      <c r="C42" s="22"/>
      <c r="D42" s="3">
        <v>87786</v>
      </c>
      <c r="E42" s="3">
        <v>70481</v>
      </c>
      <c r="F42" s="3">
        <v>69648</v>
      </c>
      <c r="G42" s="3">
        <v>833</v>
      </c>
      <c r="H42" s="3">
        <v>4</v>
      </c>
      <c r="I42" s="3">
        <v>0</v>
      </c>
      <c r="J42" s="3">
        <v>278</v>
      </c>
      <c r="K42" s="3">
        <v>0</v>
      </c>
      <c r="L42" s="4">
        <v>0</v>
      </c>
    </row>
    <row r="43" spans="1:12" x14ac:dyDescent="0.35">
      <c r="A43" s="5" t="str">
        <f>"302401"</f>
        <v>302401</v>
      </c>
      <c r="B43" s="2" t="s">
        <v>52</v>
      </c>
      <c r="C43" s="2" t="s">
        <v>53</v>
      </c>
      <c r="D43" s="2">
        <v>2303</v>
      </c>
      <c r="E43" s="2">
        <v>1848</v>
      </c>
      <c r="F43" s="2">
        <v>1830</v>
      </c>
      <c r="G43" s="2">
        <v>18</v>
      </c>
      <c r="H43" s="2">
        <v>0</v>
      </c>
      <c r="I43" s="2">
        <v>0</v>
      </c>
      <c r="J43" s="2">
        <v>2</v>
      </c>
      <c r="K43" s="2">
        <v>0</v>
      </c>
      <c r="L43" s="6">
        <v>0</v>
      </c>
    </row>
    <row r="44" spans="1:12" x14ac:dyDescent="0.35">
      <c r="A44" s="5" t="str">
        <f>"302402"</f>
        <v>302402</v>
      </c>
      <c r="B44" s="2" t="s">
        <v>54</v>
      </c>
      <c r="C44" s="2" t="s">
        <v>53</v>
      </c>
      <c r="D44" s="2">
        <v>9439</v>
      </c>
      <c r="E44" s="2">
        <v>7442</v>
      </c>
      <c r="F44" s="2">
        <v>7311</v>
      </c>
      <c r="G44" s="2">
        <v>131</v>
      </c>
      <c r="H44" s="2">
        <v>0</v>
      </c>
      <c r="I44" s="2">
        <v>0</v>
      </c>
      <c r="J44" s="2">
        <v>24</v>
      </c>
      <c r="K44" s="2">
        <v>0</v>
      </c>
      <c r="L44" s="6">
        <v>0</v>
      </c>
    </row>
    <row r="45" spans="1:12" x14ac:dyDescent="0.35">
      <c r="A45" s="5" t="str">
        <f>"302403"</f>
        <v>302403</v>
      </c>
      <c r="B45" s="2" t="s">
        <v>55</v>
      </c>
      <c r="C45" s="2" t="s">
        <v>53</v>
      </c>
      <c r="D45" s="2">
        <v>9214</v>
      </c>
      <c r="E45" s="2">
        <v>7196</v>
      </c>
      <c r="F45" s="2">
        <v>7140</v>
      </c>
      <c r="G45" s="2">
        <v>56</v>
      </c>
      <c r="H45" s="2">
        <v>1</v>
      </c>
      <c r="I45" s="2">
        <v>0</v>
      </c>
      <c r="J45" s="2">
        <v>24</v>
      </c>
      <c r="K45" s="2">
        <v>0</v>
      </c>
      <c r="L45" s="6">
        <v>0</v>
      </c>
    </row>
    <row r="46" spans="1:12" x14ac:dyDescent="0.35">
      <c r="A46" s="5" t="str">
        <f>"302404"</f>
        <v>302404</v>
      </c>
      <c r="B46" s="2" t="s">
        <v>56</v>
      </c>
      <c r="C46" s="2" t="s">
        <v>53</v>
      </c>
      <c r="D46" s="2">
        <v>4456</v>
      </c>
      <c r="E46" s="2">
        <v>3518</v>
      </c>
      <c r="F46" s="2">
        <v>3464</v>
      </c>
      <c r="G46" s="2">
        <v>54</v>
      </c>
      <c r="H46" s="2">
        <v>1</v>
      </c>
      <c r="I46" s="2">
        <v>0</v>
      </c>
      <c r="J46" s="2">
        <v>14</v>
      </c>
      <c r="K46" s="2">
        <v>0</v>
      </c>
      <c r="L46" s="6">
        <v>0</v>
      </c>
    </row>
    <row r="47" spans="1:12" x14ac:dyDescent="0.35">
      <c r="A47" s="5" t="str">
        <f>"302405"</f>
        <v>302405</v>
      </c>
      <c r="B47" s="2" t="s">
        <v>57</v>
      </c>
      <c r="C47" s="2" t="s">
        <v>53</v>
      </c>
      <c r="D47" s="2">
        <v>4697</v>
      </c>
      <c r="E47" s="2">
        <v>3783</v>
      </c>
      <c r="F47" s="2">
        <v>3733</v>
      </c>
      <c r="G47" s="2">
        <v>50</v>
      </c>
      <c r="H47" s="2">
        <v>1</v>
      </c>
      <c r="I47" s="2">
        <v>0</v>
      </c>
      <c r="J47" s="2">
        <v>15</v>
      </c>
      <c r="K47" s="2">
        <v>0</v>
      </c>
      <c r="L47" s="6">
        <v>0</v>
      </c>
    </row>
    <row r="48" spans="1:12" x14ac:dyDescent="0.35">
      <c r="A48" s="5" t="str">
        <f>"302406"</f>
        <v>302406</v>
      </c>
      <c r="B48" s="2" t="s">
        <v>58</v>
      </c>
      <c r="C48" s="2" t="s">
        <v>53</v>
      </c>
      <c r="D48" s="2">
        <v>11911</v>
      </c>
      <c r="E48" s="2">
        <v>9546</v>
      </c>
      <c r="F48" s="2">
        <v>9358</v>
      </c>
      <c r="G48" s="2">
        <v>188</v>
      </c>
      <c r="H48" s="2">
        <v>1</v>
      </c>
      <c r="I48" s="2">
        <v>0</v>
      </c>
      <c r="J48" s="2">
        <v>29</v>
      </c>
      <c r="K48" s="2">
        <v>0</v>
      </c>
      <c r="L48" s="6">
        <v>0</v>
      </c>
    </row>
    <row r="49" spans="1:12" x14ac:dyDescent="0.35">
      <c r="A49" s="5" t="str">
        <f>"302407"</f>
        <v>302407</v>
      </c>
      <c r="B49" s="2" t="s">
        <v>59</v>
      </c>
      <c r="C49" s="2" t="s">
        <v>53</v>
      </c>
      <c r="D49" s="2">
        <v>28069</v>
      </c>
      <c r="E49" s="2">
        <v>22810</v>
      </c>
      <c r="F49" s="2">
        <v>22607</v>
      </c>
      <c r="G49" s="2">
        <v>203</v>
      </c>
      <c r="H49" s="2">
        <v>0</v>
      </c>
      <c r="I49" s="2">
        <v>0</v>
      </c>
      <c r="J49" s="2">
        <v>66</v>
      </c>
      <c r="K49" s="2">
        <v>0</v>
      </c>
      <c r="L49" s="6">
        <v>0</v>
      </c>
    </row>
    <row r="50" spans="1:12" x14ac:dyDescent="0.35">
      <c r="A50" s="5" t="str">
        <f>"302408"</f>
        <v>302408</v>
      </c>
      <c r="B50" s="2" t="s">
        <v>60</v>
      </c>
      <c r="C50" s="2" t="s">
        <v>53</v>
      </c>
      <c r="D50" s="2">
        <v>17697</v>
      </c>
      <c r="E50" s="2">
        <v>14338</v>
      </c>
      <c r="F50" s="2">
        <v>14205</v>
      </c>
      <c r="G50" s="2">
        <v>133</v>
      </c>
      <c r="H50" s="2">
        <v>0</v>
      </c>
      <c r="I50" s="2">
        <v>0</v>
      </c>
      <c r="J50" s="2">
        <v>104</v>
      </c>
      <c r="K50" s="2">
        <v>0</v>
      </c>
      <c r="L50" s="6">
        <v>0</v>
      </c>
    </row>
    <row r="51" spans="1:12" x14ac:dyDescent="0.35">
      <c r="A51" s="21" t="s">
        <v>61</v>
      </c>
      <c r="B51" s="22"/>
      <c r="C51" s="22"/>
      <c r="D51" s="3">
        <v>55059</v>
      </c>
      <c r="E51" s="3">
        <v>43713</v>
      </c>
      <c r="F51" s="3">
        <v>43477</v>
      </c>
      <c r="G51" s="3">
        <v>236</v>
      </c>
      <c r="H51" s="3">
        <v>1</v>
      </c>
      <c r="I51" s="3">
        <v>0</v>
      </c>
      <c r="J51" s="3">
        <v>156</v>
      </c>
      <c r="K51" s="3">
        <v>0</v>
      </c>
      <c r="L51" s="4">
        <v>0</v>
      </c>
    </row>
    <row r="52" spans="1:12" x14ac:dyDescent="0.35">
      <c r="A52" s="5" t="str">
        <f>"302901"</f>
        <v>302901</v>
      </c>
      <c r="B52" s="2" t="s">
        <v>62</v>
      </c>
      <c r="C52" s="2" t="s">
        <v>63</v>
      </c>
      <c r="D52" s="2">
        <v>13795</v>
      </c>
      <c r="E52" s="2">
        <v>10873</v>
      </c>
      <c r="F52" s="2">
        <v>10817</v>
      </c>
      <c r="G52" s="2">
        <v>56</v>
      </c>
      <c r="H52" s="2">
        <v>0</v>
      </c>
      <c r="I52" s="2">
        <v>0</v>
      </c>
      <c r="J52" s="2">
        <v>37</v>
      </c>
      <c r="K52" s="2">
        <v>0</v>
      </c>
      <c r="L52" s="6">
        <v>0</v>
      </c>
    </row>
    <row r="53" spans="1:12" x14ac:dyDescent="0.35">
      <c r="A53" s="5" t="str">
        <f>"302902"</f>
        <v>302902</v>
      </c>
      <c r="B53" s="2" t="s">
        <v>64</v>
      </c>
      <c r="C53" s="2" t="s">
        <v>63</v>
      </c>
      <c r="D53" s="2">
        <v>12406</v>
      </c>
      <c r="E53" s="2">
        <v>9765</v>
      </c>
      <c r="F53" s="2">
        <v>9732</v>
      </c>
      <c r="G53" s="2">
        <v>33</v>
      </c>
      <c r="H53" s="2">
        <v>1</v>
      </c>
      <c r="I53" s="2">
        <v>0</v>
      </c>
      <c r="J53" s="2">
        <v>66</v>
      </c>
      <c r="K53" s="2">
        <v>0</v>
      </c>
      <c r="L53" s="6">
        <v>0</v>
      </c>
    </row>
    <row r="54" spans="1:12" x14ac:dyDescent="0.35">
      <c r="A54" s="5" t="str">
        <f>"302903"</f>
        <v>302903</v>
      </c>
      <c r="B54" s="2" t="s">
        <v>65</v>
      </c>
      <c r="C54" s="2" t="s">
        <v>63</v>
      </c>
      <c r="D54" s="2">
        <v>28858</v>
      </c>
      <c r="E54" s="2">
        <v>23075</v>
      </c>
      <c r="F54" s="2">
        <v>22928</v>
      </c>
      <c r="G54" s="2">
        <v>147</v>
      </c>
      <c r="H54" s="2">
        <v>0</v>
      </c>
      <c r="I54" s="2">
        <v>0</v>
      </c>
      <c r="J54" s="2">
        <v>53</v>
      </c>
      <c r="K54" s="2">
        <v>0</v>
      </c>
      <c r="L54" s="6">
        <v>0</v>
      </c>
    </row>
    <row r="55" spans="1:12" x14ac:dyDescent="0.35">
      <c r="A55" s="21" t="s">
        <v>66</v>
      </c>
      <c r="B55" s="22"/>
      <c r="C55" s="22"/>
      <c r="D55" s="16"/>
      <c r="E55" s="17"/>
      <c r="F55" s="17"/>
      <c r="G55" s="17"/>
      <c r="H55" s="17"/>
      <c r="I55" s="17"/>
      <c r="J55" s="17"/>
      <c r="K55" s="17"/>
      <c r="L55" s="18"/>
    </row>
    <row r="56" spans="1:12" ht="15" thickBot="1" x14ac:dyDescent="0.4">
      <c r="A56" s="7" t="str">
        <f>"306401"</f>
        <v>306401</v>
      </c>
      <c r="B56" s="8" t="s">
        <v>67</v>
      </c>
      <c r="C56" s="8" t="s">
        <v>8</v>
      </c>
      <c r="D56" s="8">
        <v>449623</v>
      </c>
      <c r="E56" s="8">
        <v>373527</v>
      </c>
      <c r="F56" s="8">
        <v>360217</v>
      </c>
      <c r="G56" s="8">
        <v>13310</v>
      </c>
      <c r="H56" s="8">
        <v>85</v>
      </c>
      <c r="I56" s="8">
        <v>3</v>
      </c>
      <c r="J56" s="8">
        <v>953</v>
      </c>
      <c r="K56" s="8">
        <v>0</v>
      </c>
      <c r="L56" s="9">
        <v>0</v>
      </c>
    </row>
    <row r="57" spans="1:12" ht="15" thickBot="1" x14ac:dyDescent="0.4">
      <c r="A57" s="19" t="s">
        <v>68</v>
      </c>
      <c r="B57" s="20"/>
      <c r="C57" s="20"/>
      <c r="D57" s="10">
        <v>1222448</v>
      </c>
      <c r="E57" s="10">
        <v>982035</v>
      </c>
      <c r="F57" s="10">
        <v>958469</v>
      </c>
      <c r="G57" s="10">
        <v>23566</v>
      </c>
      <c r="H57" s="10">
        <v>143</v>
      </c>
      <c r="I57" s="10">
        <v>9</v>
      </c>
      <c r="J57" s="10">
        <v>2646</v>
      </c>
      <c r="K57" s="10">
        <v>0</v>
      </c>
      <c r="L57" s="11">
        <v>0</v>
      </c>
    </row>
  </sheetData>
  <mergeCells count="10">
    <mergeCell ref="D55:L55"/>
    <mergeCell ref="A57:C57"/>
    <mergeCell ref="A2:C2"/>
    <mergeCell ref="A20:C20"/>
    <mergeCell ref="A24:C24"/>
    <mergeCell ref="A42:C42"/>
    <mergeCell ref="A51:C51"/>
    <mergeCell ref="A55:C55"/>
    <mergeCell ref="A8:C8"/>
    <mergeCell ref="A13:C1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  <headerFooter>
    <oddHeader>&amp;LKrajowe Biuro Wyborcze
Delegatura w Poznaniu&amp;CMeldunek kwartalny - 2 kw. 2026 r. &amp;Rstan na  30.06.2026 r.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rejestr_wyborcow_kw_2_2026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Nowek</dc:creator>
  <cp:lastModifiedBy>Pawel Nowek</cp:lastModifiedBy>
  <cp:lastPrinted>2026-07-08T06:56:09Z</cp:lastPrinted>
  <dcterms:created xsi:type="dcterms:W3CDTF">2018-04-16T08:33:29Z</dcterms:created>
  <dcterms:modified xsi:type="dcterms:W3CDTF">2026-07-08T06:56:18Z</dcterms:modified>
</cp:coreProperties>
</file>