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 KBW\Meldunek\2025\"/>
    </mc:Choice>
  </mc:AlternateContent>
  <bookViews>
    <workbookView xWindow="0" yWindow="0" windowWidth="28800" windowHeight="12300"/>
  </bookViews>
  <sheets>
    <sheet name="rejestr_wyborcow_kw_1_2025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9" i="1"/>
  <c r="A10" i="1"/>
  <c r="A11" i="1"/>
  <c r="A12" i="1"/>
  <c r="A14" i="1"/>
  <c r="A15" i="1"/>
  <c r="A16" i="1"/>
  <c r="A17" i="1"/>
  <c r="A18" i="1"/>
  <c r="A19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2" i="1"/>
  <c r="A53" i="1"/>
  <c r="A54" i="1"/>
  <c r="A56" i="1"/>
</calcChain>
</file>

<file path=xl/sharedStrings.xml><?xml version="1.0" encoding="utf-8"?>
<sst xmlns="http://schemas.openxmlformats.org/spreadsheetml/2006/main" count="115" uniqueCount="76">
  <si>
    <t>Kod TERYT</t>
  </si>
  <si>
    <t>Gmina</t>
  </si>
  <si>
    <t>Powiat</t>
  </si>
  <si>
    <t>Liczba mieszkańców</t>
  </si>
  <si>
    <t>Liczba wyborców ogółem</t>
  </si>
  <si>
    <t>Powiat grodziski</t>
  </si>
  <si>
    <t>gm. Granowo</t>
  </si>
  <si>
    <t>grodziski</t>
  </si>
  <si>
    <t>Poznań</t>
  </si>
  <si>
    <t>gm. Grodzisk Wielkopolski</t>
  </si>
  <si>
    <t>gm. Kamieniec</t>
  </si>
  <si>
    <t>gm. Rakoniewice</t>
  </si>
  <si>
    <t>gm. Wielichowo</t>
  </si>
  <si>
    <t>Powiat międzychodzki</t>
  </si>
  <si>
    <t>gm. Chrzypsko Wielkie</t>
  </si>
  <si>
    <t>międzychodzki</t>
  </si>
  <si>
    <t>gm. Kwilcz</t>
  </si>
  <si>
    <t>gm. Międzychód</t>
  </si>
  <si>
    <t>gm. Sieraków</t>
  </si>
  <si>
    <t>Powiat nowotomyski</t>
  </si>
  <si>
    <t>gm. Kuślin</t>
  </si>
  <si>
    <t>nowotomyski</t>
  </si>
  <si>
    <t>gm. Lwówek</t>
  </si>
  <si>
    <t>gm. Miedzichowo</t>
  </si>
  <si>
    <t>gm. Nowy Tomyśl</t>
  </si>
  <si>
    <t>gm. Opalenica</t>
  </si>
  <si>
    <t>gm. Zbąszyń</t>
  </si>
  <si>
    <t>Powiat obornicki</t>
  </si>
  <si>
    <t>gm. Oborniki</t>
  </si>
  <si>
    <t>obornicki</t>
  </si>
  <si>
    <t>gm. Rogoźno</t>
  </si>
  <si>
    <t>gm. Ryczywół</t>
  </si>
  <si>
    <t>Powiat poznański</t>
  </si>
  <si>
    <t>m. Luboń</t>
  </si>
  <si>
    <t>poznański</t>
  </si>
  <si>
    <t>m. Puszczykowo</t>
  </si>
  <si>
    <t>gm. Buk</t>
  </si>
  <si>
    <t>gm. Czerwonak</t>
  </si>
  <si>
    <t>gm. Dopiewo</t>
  </si>
  <si>
    <t>gm. Kleszczewo</t>
  </si>
  <si>
    <t>gm. Komorniki</t>
  </si>
  <si>
    <t>gm. Kostrzyn</t>
  </si>
  <si>
    <t>gm. Kórnik</t>
  </si>
  <si>
    <t>gm. Mosina</t>
  </si>
  <si>
    <t>gm. Murowana Goślina</t>
  </si>
  <si>
    <t>gm. Pobiedziska</t>
  </si>
  <si>
    <t>gm. Rokietnica</t>
  </si>
  <si>
    <t>gm. Stęszew</t>
  </si>
  <si>
    <t>gm. Suchy Las</t>
  </si>
  <si>
    <t>gm. Swarzędz</t>
  </si>
  <si>
    <t>gm. Tarnowo Podgórne</t>
  </si>
  <si>
    <t>Powiat szamotulski</t>
  </si>
  <si>
    <t>m. Obrzycko</t>
  </si>
  <si>
    <t>szamotulski</t>
  </si>
  <si>
    <t>gm. Duszniki</t>
  </si>
  <si>
    <t>gm. Kaźmierz</t>
  </si>
  <si>
    <t>gm. Obrzycko</t>
  </si>
  <si>
    <t>gm. Ostroróg</t>
  </si>
  <si>
    <t>gm. Pniewy</t>
  </si>
  <si>
    <t>gm. Szamotuły</t>
  </si>
  <si>
    <t>gm. Wronki</t>
  </si>
  <si>
    <t>Powiat wolsztyński</t>
  </si>
  <si>
    <t>gm. Przemęt</t>
  </si>
  <si>
    <t>wolsztyński</t>
  </si>
  <si>
    <t>gm. Siedlec</t>
  </si>
  <si>
    <t>gm. Wolsztyn</t>
  </si>
  <si>
    <t>Miasto na prawach powiatu</t>
  </si>
  <si>
    <t>m. Poznań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</si>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</sst>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16" fillId="33" borderId="10" xfId="0" applyFont="1" applyFill="1" applyBorder="1"/>
    <xf numFmtId="0" fontId="16" fillId="33" borderId="15" xfId="0" applyFont="1" applyFill="1" applyBorder="1"/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5" borderId="12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3" borderId="24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80" zoomScaleNormal="80" workbookViewId="0">
      <selection activeCell="O21" sqref="O21"/>
    </sheetView>
  </sheetViews>
  <sheetFormatPr defaultRowHeight="14.5" x14ac:dyDescent="0.35"/>
  <cols>
    <col min="2" max="2" width="26.7265625" customWidth="1"/>
    <col min="3" max="3" width="15.26953125" bestFit="1" customWidth="1"/>
    <col min="4" max="4" width="12.81640625" customWidth="1"/>
    <col min="5" max="5" width="13.54296875" customWidth="1"/>
    <col min="6" max="6" width="19.08984375" bestFit="1" customWidth="1"/>
    <col min="7" max="7" width="18.6328125" bestFit="1" customWidth="1"/>
    <col min="8" max="8" width="22.6328125" bestFit="1" customWidth="1"/>
    <col min="9" max="9" width="16.08984375" bestFit="1" customWidth="1"/>
    <col min="10" max="10" width="19.54296875" bestFit="1" customWidth="1"/>
    <col min="11" max="11" width="22.6328125" bestFit="1" customWidth="1"/>
    <col min="12" max="12" width="23.54296875" bestFit="1" customWidth="1"/>
  </cols>
  <sheetData>
    <row r="1" spans="1:12" s="1" customFormat="1" ht="90" customHeight="1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69</v>
      </c>
      <c r="G1" s="13" t="s">
        <v>70</v>
      </c>
      <c r="H1" s="14" t="s">
        <v>71</v>
      </c>
      <c r="I1" s="14" t="s">
        <v>72</v>
      </c>
      <c r="J1" s="14" t="s">
        <v>73</v>
      </c>
      <c r="K1" s="14" t="s">
        <v>74</v>
      </c>
      <c r="L1" s="15" t="s">
        <v>75</v>
      </c>
    </row>
    <row r="2" spans="1:12" x14ac:dyDescent="0.35">
      <c r="A2" s="21" t="s">
        <v>5</v>
      </c>
      <c r="B2" s="22"/>
      <c r="C2" s="22"/>
      <c r="D2" s="3">
        <v>50133</v>
      </c>
      <c r="E2" s="3">
        <v>39299</v>
      </c>
      <c r="F2" s="3">
        <v>39087</v>
      </c>
      <c r="G2" s="3">
        <v>212</v>
      </c>
      <c r="H2" s="3">
        <v>1</v>
      </c>
      <c r="I2" s="3">
        <v>0</v>
      </c>
      <c r="J2" s="3">
        <v>97</v>
      </c>
      <c r="K2" s="3">
        <v>0</v>
      </c>
      <c r="L2" s="4">
        <v>0</v>
      </c>
    </row>
    <row r="3" spans="1:12" x14ac:dyDescent="0.35">
      <c r="A3" s="5" t="str">
        <f>"300501"</f>
        <v>300501</v>
      </c>
      <c r="B3" s="2" t="s">
        <v>6</v>
      </c>
      <c r="C3" s="2" t="s">
        <v>7</v>
      </c>
      <c r="D3" s="2">
        <v>5016</v>
      </c>
      <c r="E3" s="2">
        <v>3899</v>
      </c>
      <c r="F3" s="2">
        <v>3853</v>
      </c>
      <c r="G3" s="2">
        <v>46</v>
      </c>
      <c r="H3" s="2">
        <v>0</v>
      </c>
      <c r="I3" s="2">
        <v>0</v>
      </c>
      <c r="J3" s="2">
        <v>6</v>
      </c>
      <c r="K3" s="2">
        <v>0</v>
      </c>
      <c r="L3" s="6">
        <v>0</v>
      </c>
    </row>
    <row r="4" spans="1:12" x14ac:dyDescent="0.35">
      <c r="A4" s="5" t="str">
        <f>"300502"</f>
        <v>300502</v>
      </c>
      <c r="B4" s="2" t="s">
        <v>9</v>
      </c>
      <c r="C4" s="2" t="s">
        <v>7</v>
      </c>
      <c r="D4" s="2">
        <v>18995</v>
      </c>
      <c r="E4" s="2">
        <v>15062</v>
      </c>
      <c r="F4" s="2">
        <v>14981</v>
      </c>
      <c r="G4" s="2">
        <v>81</v>
      </c>
      <c r="H4" s="2">
        <v>1</v>
      </c>
      <c r="I4" s="2">
        <v>0</v>
      </c>
      <c r="J4" s="2">
        <v>29</v>
      </c>
      <c r="K4" s="2">
        <v>0</v>
      </c>
      <c r="L4" s="6">
        <v>0</v>
      </c>
    </row>
    <row r="5" spans="1:12" x14ac:dyDescent="0.35">
      <c r="A5" s="5" t="str">
        <f>"300503"</f>
        <v>300503</v>
      </c>
      <c r="B5" s="2" t="s">
        <v>10</v>
      </c>
      <c r="C5" s="2" t="s">
        <v>7</v>
      </c>
      <c r="D5" s="2">
        <v>6382</v>
      </c>
      <c r="E5" s="2">
        <v>5015</v>
      </c>
      <c r="F5" s="2">
        <v>5001</v>
      </c>
      <c r="G5" s="2">
        <v>14</v>
      </c>
      <c r="H5" s="2">
        <v>0</v>
      </c>
      <c r="I5" s="2">
        <v>0</v>
      </c>
      <c r="J5" s="2">
        <v>21</v>
      </c>
      <c r="K5" s="2">
        <v>0</v>
      </c>
      <c r="L5" s="6">
        <v>0</v>
      </c>
    </row>
    <row r="6" spans="1:12" x14ac:dyDescent="0.35">
      <c r="A6" s="5" t="str">
        <f>"300504"</f>
        <v>300504</v>
      </c>
      <c r="B6" s="2" t="s">
        <v>11</v>
      </c>
      <c r="C6" s="2" t="s">
        <v>7</v>
      </c>
      <c r="D6" s="2">
        <v>13015</v>
      </c>
      <c r="E6" s="2">
        <v>10103</v>
      </c>
      <c r="F6" s="2">
        <v>10047</v>
      </c>
      <c r="G6" s="2">
        <v>56</v>
      </c>
      <c r="H6" s="2">
        <v>0</v>
      </c>
      <c r="I6" s="2">
        <v>0</v>
      </c>
      <c r="J6" s="2">
        <v>26</v>
      </c>
      <c r="K6" s="2">
        <v>0</v>
      </c>
      <c r="L6" s="6">
        <v>0</v>
      </c>
    </row>
    <row r="7" spans="1:12" x14ac:dyDescent="0.35">
      <c r="A7" s="5" t="str">
        <f>"300505"</f>
        <v>300505</v>
      </c>
      <c r="B7" s="2" t="s">
        <v>12</v>
      </c>
      <c r="C7" s="2" t="s">
        <v>7</v>
      </c>
      <c r="D7" s="2">
        <v>6725</v>
      </c>
      <c r="E7" s="2">
        <v>5220</v>
      </c>
      <c r="F7" s="2">
        <v>5205</v>
      </c>
      <c r="G7" s="2">
        <v>15</v>
      </c>
      <c r="H7" s="2">
        <v>0</v>
      </c>
      <c r="I7" s="2">
        <v>0</v>
      </c>
      <c r="J7" s="2">
        <v>15</v>
      </c>
      <c r="K7" s="2">
        <v>0</v>
      </c>
      <c r="L7" s="6">
        <v>0</v>
      </c>
    </row>
    <row r="8" spans="1:12" x14ac:dyDescent="0.35">
      <c r="A8" s="21" t="s">
        <v>13</v>
      </c>
      <c r="B8" s="22"/>
      <c r="C8" s="22"/>
      <c r="D8" s="3">
        <v>34933</v>
      </c>
      <c r="E8" s="3">
        <v>28131</v>
      </c>
      <c r="F8" s="3">
        <v>27702</v>
      </c>
      <c r="G8" s="3">
        <v>429</v>
      </c>
      <c r="H8" s="3">
        <v>3</v>
      </c>
      <c r="I8" s="3">
        <v>0</v>
      </c>
      <c r="J8" s="3">
        <v>147</v>
      </c>
      <c r="K8" s="3">
        <v>0</v>
      </c>
      <c r="L8" s="4">
        <v>0</v>
      </c>
    </row>
    <row r="9" spans="1:12" x14ac:dyDescent="0.35">
      <c r="A9" s="5" t="str">
        <f>"301401"</f>
        <v>301401</v>
      </c>
      <c r="B9" s="2" t="s">
        <v>14</v>
      </c>
      <c r="C9" s="2" t="s">
        <v>15</v>
      </c>
      <c r="D9" s="2">
        <v>3286</v>
      </c>
      <c r="E9" s="2">
        <v>2607</v>
      </c>
      <c r="F9" s="2">
        <v>2498</v>
      </c>
      <c r="G9" s="2">
        <v>109</v>
      </c>
      <c r="H9" s="2">
        <v>1</v>
      </c>
      <c r="I9" s="2">
        <v>0</v>
      </c>
      <c r="J9" s="2">
        <v>4</v>
      </c>
      <c r="K9" s="2">
        <v>0</v>
      </c>
      <c r="L9" s="6">
        <v>0</v>
      </c>
    </row>
    <row r="10" spans="1:12" x14ac:dyDescent="0.35">
      <c r="A10" s="5" t="str">
        <f>"301402"</f>
        <v>301402</v>
      </c>
      <c r="B10" s="2" t="s">
        <v>16</v>
      </c>
      <c r="C10" s="2" t="s">
        <v>15</v>
      </c>
      <c r="D10" s="2">
        <v>6233</v>
      </c>
      <c r="E10" s="2">
        <v>4927</v>
      </c>
      <c r="F10" s="2">
        <v>4785</v>
      </c>
      <c r="G10" s="2">
        <v>142</v>
      </c>
      <c r="H10" s="2">
        <v>0</v>
      </c>
      <c r="I10" s="2">
        <v>0</v>
      </c>
      <c r="J10" s="2">
        <v>11</v>
      </c>
      <c r="K10" s="2">
        <v>0</v>
      </c>
      <c r="L10" s="6">
        <v>0</v>
      </c>
    </row>
    <row r="11" spans="1:12" x14ac:dyDescent="0.35">
      <c r="A11" s="5" t="str">
        <f>"301403"</f>
        <v>301403</v>
      </c>
      <c r="B11" s="2" t="s">
        <v>17</v>
      </c>
      <c r="C11" s="2" t="s">
        <v>15</v>
      </c>
      <c r="D11" s="2">
        <v>17200</v>
      </c>
      <c r="E11" s="2">
        <v>13991</v>
      </c>
      <c r="F11" s="2">
        <v>13860</v>
      </c>
      <c r="G11" s="2">
        <v>131</v>
      </c>
      <c r="H11" s="2">
        <v>2</v>
      </c>
      <c r="I11" s="2">
        <v>0</v>
      </c>
      <c r="J11" s="2">
        <v>112</v>
      </c>
      <c r="K11" s="2">
        <v>0</v>
      </c>
      <c r="L11" s="6">
        <v>0</v>
      </c>
    </row>
    <row r="12" spans="1:12" x14ac:dyDescent="0.35">
      <c r="A12" s="5" t="str">
        <f>"301404"</f>
        <v>301404</v>
      </c>
      <c r="B12" s="2" t="s">
        <v>18</v>
      </c>
      <c r="C12" s="2" t="s">
        <v>15</v>
      </c>
      <c r="D12" s="2">
        <v>8214</v>
      </c>
      <c r="E12" s="2">
        <v>6606</v>
      </c>
      <c r="F12" s="2">
        <v>6559</v>
      </c>
      <c r="G12" s="2">
        <v>47</v>
      </c>
      <c r="H12" s="2">
        <v>0</v>
      </c>
      <c r="I12" s="2">
        <v>0</v>
      </c>
      <c r="J12" s="2">
        <v>20</v>
      </c>
      <c r="K12" s="2">
        <v>0</v>
      </c>
      <c r="L12" s="6">
        <v>0</v>
      </c>
    </row>
    <row r="13" spans="1:12" x14ac:dyDescent="0.35">
      <c r="A13" s="21" t="s">
        <v>19</v>
      </c>
      <c r="B13" s="22"/>
      <c r="C13" s="22"/>
      <c r="D13" s="3">
        <v>73126</v>
      </c>
      <c r="E13" s="3">
        <v>57721</v>
      </c>
      <c r="F13" s="3">
        <v>57292</v>
      </c>
      <c r="G13" s="3">
        <v>429</v>
      </c>
      <c r="H13" s="3">
        <v>4</v>
      </c>
      <c r="I13" s="3">
        <v>2</v>
      </c>
      <c r="J13" s="3">
        <v>189</v>
      </c>
      <c r="K13" s="3">
        <v>0</v>
      </c>
      <c r="L13" s="4">
        <v>0</v>
      </c>
    </row>
    <row r="14" spans="1:12" x14ac:dyDescent="0.35">
      <c r="A14" s="5" t="str">
        <f>"301501"</f>
        <v>301501</v>
      </c>
      <c r="B14" s="2" t="s">
        <v>20</v>
      </c>
      <c r="C14" s="2" t="s">
        <v>21</v>
      </c>
      <c r="D14" s="2">
        <v>5178</v>
      </c>
      <c r="E14" s="2">
        <v>4096</v>
      </c>
      <c r="F14" s="2">
        <v>4061</v>
      </c>
      <c r="G14" s="2">
        <v>35</v>
      </c>
      <c r="H14" s="2">
        <v>2</v>
      </c>
      <c r="I14" s="2">
        <v>0</v>
      </c>
      <c r="J14" s="2">
        <v>15</v>
      </c>
      <c r="K14" s="2">
        <v>0</v>
      </c>
      <c r="L14" s="6">
        <v>0</v>
      </c>
    </row>
    <row r="15" spans="1:12" x14ac:dyDescent="0.35">
      <c r="A15" s="5" t="str">
        <f>"301502"</f>
        <v>301502</v>
      </c>
      <c r="B15" s="2" t="s">
        <v>22</v>
      </c>
      <c r="C15" s="2" t="s">
        <v>21</v>
      </c>
      <c r="D15" s="2">
        <v>8579</v>
      </c>
      <c r="E15" s="2">
        <v>6856</v>
      </c>
      <c r="F15" s="2">
        <v>6791</v>
      </c>
      <c r="G15" s="2">
        <v>65</v>
      </c>
      <c r="H15" s="2">
        <v>1</v>
      </c>
      <c r="I15" s="2">
        <v>0</v>
      </c>
      <c r="J15" s="2">
        <v>19</v>
      </c>
      <c r="K15" s="2">
        <v>0</v>
      </c>
      <c r="L15" s="6">
        <v>0</v>
      </c>
    </row>
    <row r="16" spans="1:12" x14ac:dyDescent="0.35">
      <c r="A16" s="5" t="str">
        <f>"301503"</f>
        <v>301503</v>
      </c>
      <c r="B16" s="2" t="s">
        <v>23</v>
      </c>
      <c r="C16" s="2" t="s">
        <v>21</v>
      </c>
      <c r="D16" s="2">
        <v>3866</v>
      </c>
      <c r="E16" s="2">
        <v>3038</v>
      </c>
      <c r="F16" s="2">
        <v>2989</v>
      </c>
      <c r="G16" s="2">
        <v>49</v>
      </c>
      <c r="H16" s="2">
        <v>1</v>
      </c>
      <c r="I16" s="2">
        <v>1</v>
      </c>
      <c r="J16" s="2">
        <v>8</v>
      </c>
      <c r="K16" s="2">
        <v>0</v>
      </c>
      <c r="L16" s="6">
        <v>0</v>
      </c>
    </row>
    <row r="17" spans="1:12" x14ac:dyDescent="0.35">
      <c r="A17" s="5" t="str">
        <f>"301504"</f>
        <v>301504</v>
      </c>
      <c r="B17" s="2" t="s">
        <v>24</v>
      </c>
      <c r="C17" s="2" t="s">
        <v>21</v>
      </c>
      <c r="D17" s="2">
        <v>26469</v>
      </c>
      <c r="E17" s="2">
        <v>20741</v>
      </c>
      <c r="F17" s="2">
        <v>20538</v>
      </c>
      <c r="G17" s="2">
        <v>203</v>
      </c>
      <c r="H17" s="2">
        <v>0</v>
      </c>
      <c r="I17" s="2">
        <v>1</v>
      </c>
      <c r="J17" s="2">
        <v>65</v>
      </c>
      <c r="K17" s="2">
        <v>0</v>
      </c>
      <c r="L17" s="6">
        <v>0</v>
      </c>
    </row>
    <row r="18" spans="1:12" x14ac:dyDescent="0.35">
      <c r="A18" s="5" t="str">
        <f>"301505"</f>
        <v>301505</v>
      </c>
      <c r="B18" s="2" t="s">
        <v>25</v>
      </c>
      <c r="C18" s="2" t="s">
        <v>21</v>
      </c>
      <c r="D18" s="2">
        <v>15684</v>
      </c>
      <c r="E18" s="2">
        <v>12397</v>
      </c>
      <c r="F18" s="2">
        <v>12345</v>
      </c>
      <c r="G18" s="2">
        <v>52</v>
      </c>
      <c r="H18" s="2">
        <v>0</v>
      </c>
      <c r="I18" s="2">
        <v>0</v>
      </c>
      <c r="J18" s="2">
        <v>48</v>
      </c>
      <c r="K18" s="2">
        <v>0</v>
      </c>
      <c r="L18" s="6">
        <v>0</v>
      </c>
    </row>
    <row r="19" spans="1:12" x14ac:dyDescent="0.35">
      <c r="A19" s="5" t="str">
        <f>"301506"</f>
        <v>301506</v>
      </c>
      <c r="B19" s="2" t="s">
        <v>26</v>
      </c>
      <c r="C19" s="2" t="s">
        <v>21</v>
      </c>
      <c r="D19" s="2">
        <v>13350</v>
      </c>
      <c r="E19" s="2">
        <v>10593</v>
      </c>
      <c r="F19" s="2">
        <v>10568</v>
      </c>
      <c r="G19" s="2">
        <v>25</v>
      </c>
      <c r="H19" s="2">
        <v>0</v>
      </c>
      <c r="I19" s="2">
        <v>0</v>
      </c>
      <c r="J19" s="2">
        <v>34</v>
      </c>
      <c r="K19" s="2">
        <v>0</v>
      </c>
      <c r="L19" s="6">
        <v>0</v>
      </c>
    </row>
    <row r="20" spans="1:12" x14ac:dyDescent="0.35">
      <c r="A20" s="21" t="s">
        <v>27</v>
      </c>
      <c r="B20" s="22"/>
      <c r="C20" s="22"/>
      <c r="D20" s="3">
        <v>55739</v>
      </c>
      <c r="E20" s="3">
        <v>44237</v>
      </c>
      <c r="F20" s="3">
        <v>43681</v>
      </c>
      <c r="G20" s="3">
        <v>556</v>
      </c>
      <c r="H20" s="3">
        <v>3</v>
      </c>
      <c r="I20" s="3">
        <v>0</v>
      </c>
      <c r="J20" s="3">
        <v>114</v>
      </c>
      <c r="K20" s="3">
        <v>0</v>
      </c>
      <c r="L20" s="4">
        <v>0</v>
      </c>
    </row>
    <row r="21" spans="1:12" x14ac:dyDescent="0.35">
      <c r="A21" s="5" t="str">
        <f>"301601"</f>
        <v>301601</v>
      </c>
      <c r="B21" s="2" t="s">
        <v>28</v>
      </c>
      <c r="C21" s="2" t="s">
        <v>29</v>
      </c>
      <c r="D21" s="2">
        <v>31964</v>
      </c>
      <c r="E21" s="2">
        <v>25271</v>
      </c>
      <c r="F21" s="2">
        <v>24935</v>
      </c>
      <c r="G21" s="2">
        <v>336</v>
      </c>
      <c r="H21" s="2">
        <v>3</v>
      </c>
      <c r="I21" s="2">
        <v>0</v>
      </c>
      <c r="J21" s="2">
        <v>69</v>
      </c>
      <c r="K21" s="2">
        <v>0</v>
      </c>
      <c r="L21" s="6">
        <v>0</v>
      </c>
    </row>
    <row r="22" spans="1:12" x14ac:dyDescent="0.35">
      <c r="A22" s="5" t="str">
        <f>"301602"</f>
        <v>301602</v>
      </c>
      <c r="B22" s="2" t="s">
        <v>30</v>
      </c>
      <c r="C22" s="2" t="s">
        <v>29</v>
      </c>
      <c r="D22" s="2">
        <v>16940</v>
      </c>
      <c r="E22" s="2">
        <v>13498</v>
      </c>
      <c r="F22" s="2">
        <v>13333</v>
      </c>
      <c r="G22" s="2">
        <v>165</v>
      </c>
      <c r="H22" s="2">
        <v>0</v>
      </c>
      <c r="I22" s="2">
        <v>0</v>
      </c>
      <c r="J22" s="2">
        <v>27</v>
      </c>
      <c r="K22" s="2">
        <v>0</v>
      </c>
      <c r="L22" s="6">
        <v>0</v>
      </c>
    </row>
    <row r="23" spans="1:12" x14ac:dyDescent="0.35">
      <c r="A23" s="5" t="str">
        <f>"301603"</f>
        <v>301603</v>
      </c>
      <c r="B23" s="2" t="s">
        <v>31</v>
      </c>
      <c r="C23" s="2" t="s">
        <v>29</v>
      </c>
      <c r="D23" s="2">
        <v>6835</v>
      </c>
      <c r="E23" s="2">
        <v>5468</v>
      </c>
      <c r="F23" s="2">
        <v>5413</v>
      </c>
      <c r="G23" s="2">
        <v>55</v>
      </c>
      <c r="H23" s="2">
        <v>0</v>
      </c>
      <c r="I23" s="2">
        <v>0</v>
      </c>
      <c r="J23" s="2">
        <v>18</v>
      </c>
      <c r="K23" s="2">
        <v>0</v>
      </c>
      <c r="L23" s="6">
        <v>0</v>
      </c>
    </row>
    <row r="24" spans="1:12" x14ac:dyDescent="0.35">
      <c r="A24" s="21" t="s">
        <v>32</v>
      </c>
      <c r="B24" s="22"/>
      <c r="C24" s="22"/>
      <c r="D24" s="3">
        <v>412685</v>
      </c>
      <c r="E24" s="3">
        <v>318561</v>
      </c>
      <c r="F24" s="3">
        <v>310888</v>
      </c>
      <c r="G24" s="3">
        <v>7673</v>
      </c>
      <c r="H24" s="3">
        <v>43</v>
      </c>
      <c r="I24" s="3">
        <v>4</v>
      </c>
      <c r="J24" s="3">
        <v>599</v>
      </c>
      <c r="K24" s="3">
        <v>0</v>
      </c>
      <c r="L24" s="4">
        <v>0</v>
      </c>
    </row>
    <row r="25" spans="1:12" x14ac:dyDescent="0.35">
      <c r="A25" s="5" t="str">
        <f>"302101"</f>
        <v>302101</v>
      </c>
      <c r="B25" s="2" t="s">
        <v>33</v>
      </c>
      <c r="C25" s="2" t="s">
        <v>34</v>
      </c>
      <c r="D25" s="2">
        <v>29198</v>
      </c>
      <c r="E25" s="2">
        <v>23514</v>
      </c>
      <c r="F25" s="2">
        <v>23259</v>
      </c>
      <c r="G25" s="2">
        <v>255</v>
      </c>
      <c r="H25" s="2">
        <v>1</v>
      </c>
      <c r="I25" s="2">
        <v>0</v>
      </c>
      <c r="J25" s="2">
        <v>41</v>
      </c>
      <c r="K25" s="2">
        <v>0</v>
      </c>
      <c r="L25" s="6">
        <v>0</v>
      </c>
    </row>
    <row r="26" spans="1:12" x14ac:dyDescent="0.35">
      <c r="A26" s="5" t="str">
        <f>"302102"</f>
        <v>302102</v>
      </c>
      <c r="B26" s="2" t="s">
        <v>35</v>
      </c>
      <c r="C26" s="2" t="s">
        <v>34</v>
      </c>
      <c r="D26" s="2">
        <v>9267</v>
      </c>
      <c r="E26" s="2">
        <v>7681</v>
      </c>
      <c r="F26" s="2">
        <v>7386</v>
      </c>
      <c r="G26" s="2">
        <v>295</v>
      </c>
      <c r="H26" s="2">
        <v>3</v>
      </c>
      <c r="I26" s="2">
        <v>0</v>
      </c>
      <c r="J26" s="2">
        <v>12</v>
      </c>
      <c r="K26" s="2">
        <v>0</v>
      </c>
      <c r="L26" s="6">
        <v>0</v>
      </c>
    </row>
    <row r="27" spans="1:12" x14ac:dyDescent="0.35">
      <c r="A27" s="5" t="str">
        <f>"302103"</f>
        <v>302103</v>
      </c>
      <c r="B27" s="2" t="s">
        <v>36</v>
      </c>
      <c r="C27" s="2" t="s">
        <v>34</v>
      </c>
      <c r="D27" s="2">
        <v>12556</v>
      </c>
      <c r="E27" s="2">
        <v>9903</v>
      </c>
      <c r="F27" s="2">
        <v>9818</v>
      </c>
      <c r="G27" s="2">
        <v>85</v>
      </c>
      <c r="H27" s="2">
        <v>0</v>
      </c>
      <c r="I27" s="2">
        <v>0</v>
      </c>
      <c r="J27" s="2">
        <v>30</v>
      </c>
      <c r="K27" s="2">
        <v>0</v>
      </c>
      <c r="L27" s="6">
        <v>0</v>
      </c>
    </row>
    <row r="28" spans="1:12" x14ac:dyDescent="0.35">
      <c r="A28" s="5" t="str">
        <f>"302104"</f>
        <v>302104</v>
      </c>
      <c r="B28" s="2" t="s">
        <v>37</v>
      </c>
      <c r="C28" s="2" t="s">
        <v>34</v>
      </c>
      <c r="D28" s="2">
        <v>26511</v>
      </c>
      <c r="E28" s="2">
        <v>21203</v>
      </c>
      <c r="F28" s="2">
        <v>20805</v>
      </c>
      <c r="G28" s="2">
        <v>398</v>
      </c>
      <c r="H28" s="2">
        <v>4</v>
      </c>
      <c r="I28" s="2">
        <v>2</v>
      </c>
      <c r="J28" s="2">
        <v>66</v>
      </c>
      <c r="K28" s="2">
        <v>0</v>
      </c>
      <c r="L28" s="6">
        <v>0</v>
      </c>
    </row>
    <row r="29" spans="1:12" x14ac:dyDescent="0.35">
      <c r="A29" s="5" t="str">
        <f>"302105"</f>
        <v>302105</v>
      </c>
      <c r="B29" s="2" t="s">
        <v>38</v>
      </c>
      <c r="C29" s="2" t="s">
        <v>34</v>
      </c>
      <c r="D29" s="2">
        <v>32537</v>
      </c>
      <c r="E29" s="2">
        <v>23810</v>
      </c>
      <c r="F29" s="2">
        <v>22850</v>
      </c>
      <c r="G29" s="2">
        <v>960</v>
      </c>
      <c r="H29" s="2">
        <v>3</v>
      </c>
      <c r="I29" s="2">
        <v>0</v>
      </c>
      <c r="J29" s="2">
        <v>34</v>
      </c>
      <c r="K29" s="2">
        <v>0</v>
      </c>
      <c r="L29" s="6">
        <v>0</v>
      </c>
    </row>
    <row r="30" spans="1:12" x14ac:dyDescent="0.35">
      <c r="A30" s="5" t="str">
        <f>"302106"</f>
        <v>302106</v>
      </c>
      <c r="B30" s="2" t="s">
        <v>39</v>
      </c>
      <c r="C30" s="2" t="s">
        <v>34</v>
      </c>
      <c r="D30" s="2">
        <v>10728</v>
      </c>
      <c r="E30" s="2">
        <v>7893</v>
      </c>
      <c r="F30" s="2">
        <v>7681</v>
      </c>
      <c r="G30" s="2">
        <v>212</v>
      </c>
      <c r="H30" s="2">
        <v>0</v>
      </c>
      <c r="I30" s="2">
        <v>0</v>
      </c>
      <c r="J30" s="2">
        <v>13</v>
      </c>
      <c r="K30" s="2">
        <v>0</v>
      </c>
      <c r="L30" s="6">
        <v>0</v>
      </c>
    </row>
    <row r="31" spans="1:12" x14ac:dyDescent="0.35">
      <c r="A31" s="5" t="str">
        <f>"302107"</f>
        <v>302107</v>
      </c>
      <c r="B31" s="2" t="s">
        <v>40</v>
      </c>
      <c r="C31" s="2" t="s">
        <v>34</v>
      </c>
      <c r="D31" s="2">
        <v>31374</v>
      </c>
      <c r="E31" s="2">
        <v>23119</v>
      </c>
      <c r="F31" s="2">
        <v>22405</v>
      </c>
      <c r="G31" s="2">
        <v>714</v>
      </c>
      <c r="H31" s="2">
        <v>3</v>
      </c>
      <c r="I31" s="2">
        <v>0</v>
      </c>
      <c r="J31" s="2">
        <v>31</v>
      </c>
      <c r="K31" s="2">
        <v>0</v>
      </c>
      <c r="L31" s="6">
        <v>0</v>
      </c>
    </row>
    <row r="32" spans="1:12" x14ac:dyDescent="0.35">
      <c r="A32" s="5" t="str">
        <f>"302108"</f>
        <v>302108</v>
      </c>
      <c r="B32" s="2" t="s">
        <v>41</v>
      </c>
      <c r="C32" s="2" t="s">
        <v>34</v>
      </c>
      <c r="D32" s="2">
        <v>19511</v>
      </c>
      <c r="E32" s="2">
        <v>15228</v>
      </c>
      <c r="F32" s="2">
        <v>14996</v>
      </c>
      <c r="G32" s="2">
        <v>232</v>
      </c>
      <c r="H32" s="2">
        <v>1</v>
      </c>
      <c r="I32" s="2">
        <v>0</v>
      </c>
      <c r="J32" s="2">
        <v>32</v>
      </c>
      <c r="K32" s="2">
        <v>0</v>
      </c>
      <c r="L32" s="6">
        <v>0</v>
      </c>
    </row>
    <row r="33" spans="1:12" x14ac:dyDescent="0.35">
      <c r="A33" s="5" t="str">
        <f>"302109"</f>
        <v>302109</v>
      </c>
      <c r="B33" s="2" t="s">
        <v>42</v>
      </c>
      <c r="C33" s="2" t="s">
        <v>34</v>
      </c>
      <c r="D33" s="2">
        <v>33515</v>
      </c>
      <c r="E33" s="2">
        <v>25008</v>
      </c>
      <c r="F33" s="2">
        <v>24570</v>
      </c>
      <c r="G33" s="2">
        <v>438</v>
      </c>
      <c r="H33" s="2">
        <v>3</v>
      </c>
      <c r="I33" s="2">
        <v>0</v>
      </c>
      <c r="J33" s="2">
        <v>37</v>
      </c>
      <c r="K33" s="2">
        <v>0</v>
      </c>
      <c r="L33" s="6">
        <v>0</v>
      </c>
    </row>
    <row r="34" spans="1:12" x14ac:dyDescent="0.35">
      <c r="A34" s="5" t="str">
        <f>"302110"</f>
        <v>302110</v>
      </c>
      <c r="B34" s="2" t="s">
        <v>43</v>
      </c>
      <c r="C34" s="2" t="s">
        <v>34</v>
      </c>
      <c r="D34" s="2">
        <v>33190</v>
      </c>
      <c r="E34" s="2">
        <v>25990</v>
      </c>
      <c r="F34" s="2">
        <v>25572</v>
      </c>
      <c r="G34" s="2">
        <v>418</v>
      </c>
      <c r="H34" s="2">
        <v>3</v>
      </c>
      <c r="I34" s="2">
        <v>0</v>
      </c>
      <c r="J34" s="2">
        <v>63</v>
      </c>
      <c r="K34" s="2">
        <v>0</v>
      </c>
      <c r="L34" s="6">
        <v>0</v>
      </c>
    </row>
    <row r="35" spans="1:12" x14ac:dyDescent="0.35">
      <c r="A35" s="5" t="str">
        <f>"302111"</f>
        <v>302111</v>
      </c>
      <c r="B35" s="2" t="s">
        <v>44</v>
      </c>
      <c r="C35" s="2" t="s">
        <v>34</v>
      </c>
      <c r="D35" s="2">
        <v>16491</v>
      </c>
      <c r="E35" s="2">
        <v>13251</v>
      </c>
      <c r="F35" s="2">
        <v>12975</v>
      </c>
      <c r="G35" s="2">
        <v>276</v>
      </c>
      <c r="H35" s="2">
        <v>4</v>
      </c>
      <c r="I35" s="2">
        <v>0</v>
      </c>
      <c r="J35" s="2">
        <v>29</v>
      </c>
      <c r="K35" s="2">
        <v>0</v>
      </c>
      <c r="L35" s="6">
        <v>0</v>
      </c>
    </row>
    <row r="36" spans="1:12" x14ac:dyDescent="0.35">
      <c r="A36" s="5" t="str">
        <f>"302112"</f>
        <v>302112</v>
      </c>
      <c r="B36" s="2" t="s">
        <v>45</v>
      </c>
      <c r="C36" s="2" t="s">
        <v>34</v>
      </c>
      <c r="D36" s="2">
        <v>20020</v>
      </c>
      <c r="E36" s="2">
        <v>15935</v>
      </c>
      <c r="F36" s="2">
        <v>15404</v>
      </c>
      <c r="G36" s="2">
        <v>531</v>
      </c>
      <c r="H36" s="2">
        <v>2</v>
      </c>
      <c r="I36" s="2">
        <v>0</v>
      </c>
      <c r="J36" s="2">
        <v>27</v>
      </c>
      <c r="K36" s="2">
        <v>0</v>
      </c>
      <c r="L36" s="6">
        <v>0</v>
      </c>
    </row>
    <row r="37" spans="1:12" x14ac:dyDescent="0.35">
      <c r="A37" s="5" t="str">
        <f>"302113"</f>
        <v>302113</v>
      </c>
      <c r="B37" s="2" t="s">
        <v>46</v>
      </c>
      <c r="C37" s="2" t="s">
        <v>34</v>
      </c>
      <c r="D37" s="2">
        <v>21611</v>
      </c>
      <c r="E37" s="2">
        <v>16120</v>
      </c>
      <c r="F37" s="2">
        <v>15562</v>
      </c>
      <c r="G37" s="2">
        <v>558</v>
      </c>
      <c r="H37" s="2">
        <v>1</v>
      </c>
      <c r="I37" s="2">
        <v>1</v>
      </c>
      <c r="J37" s="2">
        <v>22</v>
      </c>
      <c r="K37" s="2">
        <v>0</v>
      </c>
      <c r="L37" s="6">
        <v>0</v>
      </c>
    </row>
    <row r="38" spans="1:12" x14ac:dyDescent="0.35">
      <c r="A38" s="5" t="str">
        <f>"302114"</f>
        <v>302114</v>
      </c>
      <c r="B38" s="2" t="s">
        <v>47</v>
      </c>
      <c r="C38" s="2" t="s">
        <v>34</v>
      </c>
      <c r="D38" s="2">
        <v>15073</v>
      </c>
      <c r="E38" s="2">
        <v>12036</v>
      </c>
      <c r="F38" s="2">
        <v>11886</v>
      </c>
      <c r="G38" s="2">
        <v>150</v>
      </c>
      <c r="H38" s="2">
        <v>1</v>
      </c>
      <c r="I38" s="2">
        <v>0</v>
      </c>
      <c r="J38" s="2">
        <v>24</v>
      </c>
      <c r="K38" s="2">
        <v>0</v>
      </c>
      <c r="L38" s="6">
        <v>0</v>
      </c>
    </row>
    <row r="39" spans="1:12" x14ac:dyDescent="0.35">
      <c r="A39" s="5" t="str">
        <f>"302115"</f>
        <v>302115</v>
      </c>
      <c r="B39" s="2" t="s">
        <v>48</v>
      </c>
      <c r="C39" s="2" t="s">
        <v>34</v>
      </c>
      <c r="D39" s="2">
        <v>18820</v>
      </c>
      <c r="E39" s="2">
        <v>14527</v>
      </c>
      <c r="F39" s="2">
        <v>14116</v>
      </c>
      <c r="G39" s="2">
        <v>411</v>
      </c>
      <c r="H39" s="2">
        <v>2</v>
      </c>
      <c r="I39" s="2">
        <v>0</v>
      </c>
      <c r="J39" s="2">
        <v>18</v>
      </c>
      <c r="K39" s="2">
        <v>0</v>
      </c>
      <c r="L39" s="6">
        <v>0</v>
      </c>
    </row>
    <row r="40" spans="1:12" x14ac:dyDescent="0.35">
      <c r="A40" s="5" t="str">
        <f>"302116"</f>
        <v>302116</v>
      </c>
      <c r="B40" s="2" t="s">
        <v>49</v>
      </c>
      <c r="C40" s="2" t="s">
        <v>34</v>
      </c>
      <c r="D40" s="2">
        <v>50936</v>
      </c>
      <c r="E40" s="2">
        <v>39750</v>
      </c>
      <c r="F40" s="2">
        <v>38758</v>
      </c>
      <c r="G40" s="2">
        <v>992</v>
      </c>
      <c r="H40" s="2">
        <v>7</v>
      </c>
      <c r="I40" s="2">
        <v>0</v>
      </c>
      <c r="J40" s="2">
        <v>78</v>
      </c>
      <c r="K40" s="2">
        <v>0</v>
      </c>
      <c r="L40" s="6">
        <v>0</v>
      </c>
    </row>
    <row r="41" spans="1:12" x14ac:dyDescent="0.35">
      <c r="A41" s="5" t="str">
        <f>"302117"</f>
        <v>302117</v>
      </c>
      <c r="B41" s="2" t="s">
        <v>50</v>
      </c>
      <c r="C41" s="2" t="s">
        <v>34</v>
      </c>
      <c r="D41" s="2">
        <v>31347</v>
      </c>
      <c r="E41" s="2">
        <v>23593</v>
      </c>
      <c r="F41" s="2">
        <v>22845</v>
      </c>
      <c r="G41" s="2">
        <v>748</v>
      </c>
      <c r="H41" s="2">
        <v>5</v>
      </c>
      <c r="I41" s="2">
        <v>1</v>
      </c>
      <c r="J41" s="2">
        <v>42</v>
      </c>
      <c r="K41" s="2">
        <v>0</v>
      </c>
      <c r="L41" s="6">
        <v>0</v>
      </c>
    </row>
    <row r="42" spans="1:12" x14ac:dyDescent="0.35">
      <c r="A42" s="21" t="s">
        <v>51</v>
      </c>
      <c r="B42" s="22"/>
      <c r="C42" s="22"/>
      <c r="D42" s="3">
        <v>88085</v>
      </c>
      <c r="E42" s="3">
        <v>70265</v>
      </c>
      <c r="F42" s="3">
        <v>69393</v>
      </c>
      <c r="G42" s="3">
        <v>872</v>
      </c>
      <c r="H42" s="3">
        <v>4</v>
      </c>
      <c r="I42" s="3">
        <v>0</v>
      </c>
      <c r="J42" s="3">
        <v>266</v>
      </c>
      <c r="K42" s="3">
        <v>0</v>
      </c>
      <c r="L42" s="4">
        <v>0</v>
      </c>
    </row>
    <row r="43" spans="1:12" x14ac:dyDescent="0.35">
      <c r="A43" s="5" t="str">
        <f>"302401"</f>
        <v>302401</v>
      </c>
      <c r="B43" s="2" t="s">
        <v>52</v>
      </c>
      <c r="C43" s="2" t="s">
        <v>53</v>
      </c>
      <c r="D43" s="2">
        <v>2316</v>
      </c>
      <c r="E43" s="2">
        <v>1844</v>
      </c>
      <c r="F43" s="2">
        <v>1827</v>
      </c>
      <c r="G43" s="2">
        <v>17</v>
      </c>
      <c r="H43" s="2">
        <v>0</v>
      </c>
      <c r="I43" s="2">
        <v>0</v>
      </c>
      <c r="J43" s="2">
        <v>3</v>
      </c>
      <c r="K43" s="2">
        <v>0</v>
      </c>
      <c r="L43" s="6">
        <v>0</v>
      </c>
    </row>
    <row r="44" spans="1:12" x14ac:dyDescent="0.35">
      <c r="A44" s="5" t="str">
        <f>"302402"</f>
        <v>302402</v>
      </c>
      <c r="B44" s="2" t="s">
        <v>54</v>
      </c>
      <c r="C44" s="2" t="s">
        <v>53</v>
      </c>
      <c r="D44" s="2">
        <v>9387</v>
      </c>
      <c r="E44" s="2">
        <v>7330</v>
      </c>
      <c r="F44" s="2">
        <v>7177</v>
      </c>
      <c r="G44" s="2">
        <v>153</v>
      </c>
      <c r="H44" s="2">
        <v>0</v>
      </c>
      <c r="I44" s="2">
        <v>0</v>
      </c>
      <c r="J44" s="2">
        <v>26</v>
      </c>
      <c r="K44" s="2">
        <v>0</v>
      </c>
      <c r="L44" s="6">
        <v>0</v>
      </c>
    </row>
    <row r="45" spans="1:12" x14ac:dyDescent="0.35">
      <c r="A45" s="5" t="str">
        <f>"302403"</f>
        <v>302403</v>
      </c>
      <c r="B45" s="2" t="s">
        <v>55</v>
      </c>
      <c r="C45" s="2" t="s">
        <v>53</v>
      </c>
      <c r="D45" s="2">
        <v>9046</v>
      </c>
      <c r="E45" s="2">
        <v>7047</v>
      </c>
      <c r="F45" s="2">
        <v>6990</v>
      </c>
      <c r="G45" s="2">
        <v>57</v>
      </c>
      <c r="H45" s="2">
        <v>1</v>
      </c>
      <c r="I45" s="2">
        <v>0</v>
      </c>
      <c r="J45" s="2">
        <v>22</v>
      </c>
      <c r="K45" s="2">
        <v>0</v>
      </c>
      <c r="L45" s="6">
        <v>0</v>
      </c>
    </row>
    <row r="46" spans="1:12" x14ac:dyDescent="0.35">
      <c r="A46" s="5" t="str">
        <f>"302404"</f>
        <v>302404</v>
      </c>
      <c r="B46" s="2" t="s">
        <v>56</v>
      </c>
      <c r="C46" s="2" t="s">
        <v>53</v>
      </c>
      <c r="D46" s="2">
        <v>4451</v>
      </c>
      <c r="E46" s="2">
        <v>3496</v>
      </c>
      <c r="F46" s="2">
        <v>3439</v>
      </c>
      <c r="G46" s="2">
        <v>57</v>
      </c>
      <c r="H46" s="2">
        <v>1</v>
      </c>
      <c r="I46" s="2">
        <v>0</v>
      </c>
      <c r="J46" s="2">
        <v>12</v>
      </c>
      <c r="K46" s="2">
        <v>0</v>
      </c>
      <c r="L46" s="6">
        <v>0</v>
      </c>
    </row>
    <row r="47" spans="1:12" x14ac:dyDescent="0.35">
      <c r="A47" s="5" t="str">
        <f>"302405"</f>
        <v>302405</v>
      </c>
      <c r="B47" s="2" t="s">
        <v>57</v>
      </c>
      <c r="C47" s="2" t="s">
        <v>53</v>
      </c>
      <c r="D47" s="2">
        <v>4738</v>
      </c>
      <c r="E47" s="2">
        <v>3789</v>
      </c>
      <c r="F47" s="2">
        <v>3734</v>
      </c>
      <c r="G47" s="2">
        <v>55</v>
      </c>
      <c r="H47" s="2">
        <v>1</v>
      </c>
      <c r="I47" s="2">
        <v>0</v>
      </c>
      <c r="J47" s="2">
        <v>15</v>
      </c>
      <c r="K47" s="2">
        <v>0</v>
      </c>
      <c r="L47" s="6">
        <v>0</v>
      </c>
    </row>
    <row r="48" spans="1:12" x14ac:dyDescent="0.35">
      <c r="A48" s="5" t="str">
        <f>"302406"</f>
        <v>302406</v>
      </c>
      <c r="B48" s="2" t="s">
        <v>58</v>
      </c>
      <c r="C48" s="2" t="s">
        <v>53</v>
      </c>
      <c r="D48" s="2">
        <v>11999</v>
      </c>
      <c r="E48" s="2">
        <v>9539</v>
      </c>
      <c r="F48" s="2">
        <v>9355</v>
      </c>
      <c r="G48" s="2">
        <v>184</v>
      </c>
      <c r="H48" s="2">
        <v>1</v>
      </c>
      <c r="I48" s="2">
        <v>0</v>
      </c>
      <c r="J48" s="2">
        <v>23</v>
      </c>
      <c r="K48" s="2">
        <v>0</v>
      </c>
      <c r="L48" s="6">
        <v>0</v>
      </c>
    </row>
    <row r="49" spans="1:12" x14ac:dyDescent="0.35">
      <c r="A49" s="5" t="str">
        <f>"302407"</f>
        <v>302407</v>
      </c>
      <c r="B49" s="2" t="s">
        <v>59</v>
      </c>
      <c r="C49" s="2" t="s">
        <v>53</v>
      </c>
      <c r="D49" s="2">
        <v>28254</v>
      </c>
      <c r="E49" s="2">
        <v>22808</v>
      </c>
      <c r="F49" s="2">
        <v>22596</v>
      </c>
      <c r="G49" s="2">
        <v>212</v>
      </c>
      <c r="H49" s="2">
        <v>0</v>
      </c>
      <c r="I49" s="2">
        <v>0</v>
      </c>
      <c r="J49" s="2">
        <v>59</v>
      </c>
      <c r="K49" s="2">
        <v>0</v>
      </c>
      <c r="L49" s="6">
        <v>0</v>
      </c>
    </row>
    <row r="50" spans="1:12" x14ac:dyDescent="0.35">
      <c r="A50" s="5" t="str">
        <f>"302408"</f>
        <v>302408</v>
      </c>
      <c r="B50" s="2" t="s">
        <v>60</v>
      </c>
      <c r="C50" s="2" t="s">
        <v>53</v>
      </c>
      <c r="D50" s="2">
        <v>17894</v>
      </c>
      <c r="E50" s="2">
        <v>14412</v>
      </c>
      <c r="F50" s="2">
        <v>14275</v>
      </c>
      <c r="G50" s="2">
        <v>137</v>
      </c>
      <c r="H50" s="2">
        <v>0</v>
      </c>
      <c r="I50" s="2">
        <v>0</v>
      </c>
      <c r="J50" s="2">
        <v>106</v>
      </c>
      <c r="K50" s="2">
        <v>0</v>
      </c>
      <c r="L50" s="6">
        <v>0</v>
      </c>
    </row>
    <row r="51" spans="1:12" x14ac:dyDescent="0.35">
      <c r="A51" s="21" t="s">
        <v>61</v>
      </c>
      <c r="B51" s="22"/>
      <c r="C51" s="22"/>
      <c r="D51" s="3">
        <v>55366</v>
      </c>
      <c r="E51" s="3">
        <v>43644</v>
      </c>
      <c r="F51" s="3">
        <v>43393</v>
      </c>
      <c r="G51" s="3">
        <v>251</v>
      </c>
      <c r="H51" s="3">
        <v>1</v>
      </c>
      <c r="I51" s="3">
        <v>0</v>
      </c>
      <c r="J51" s="3">
        <v>148</v>
      </c>
      <c r="K51" s="3">
        <v>0</v>
      </c>
      <c r="L51" s="4">
        <v>0</v>
      </c>
    </row>
    <row r="52" spans="1:12" x14ac:dyDescent="0.35">
      <c r="A52" s="5" t="str">
        <f>"302901"</f>
        <v>302901</v>
      </c>
      <c r="B52" s="2" t="s">
        <v>62</v>
      </c>
      <c r="C52" s="2" t="s">
        <v>63</v>
      </c>
      <c r="D52" s="2">
        <v>13869</v>
      </c>
      <c r="E52" s="2">
        <v>10857</v>
      </c>
      <c r="F52" s="2">
        <v>10797</v>
      </c>
      <c r="G52" s="2">
        <v>60</v>
      </c>
      <c r="H52" s="2">
        <v>0</v>
      </c>
      <c r="I52" s="2">
        <v>0</v>
      </c>
      <c r="J52" s="2">
        <v>34</v>
      </c>
      <c r="K52" s="2">
        <v>0</v>
      </c>
      <c r="L52" s="6">
        <v>0</v>
      </c>
    </row>
    <row r="53" spans="1:12" x14ac:dyDescent="0.35">
      <c r="A53" s="5" t="str">
        <f>"302902"</f>
        <v>302902</v>
      </c>
      <c r="B53" s="2" t="s">
        <v>64</v>
      </c>
      <c r="C53" s="2" t="s">
        <v>63</v>
      </c>
      <c r="D53" s="2">
        <v>12427</v>
      </c>
      <c r="E53" s="2">
        <v>9713</v>
      </c>
      <c r="F53" s="2">
        <v>9677</v>
      </c>
      <c r="G53" s="2">
        <v>36</v>
      </c>
      <c r="H53" s="2">
        <v>1</v>
      </c>
      <c r="I53" s="2">
        <v>0</v>
      </c>
      <c r="J53" s="2">
        <v>67</v>
      </c>
      <c r="K53" s="2">
        <v>0</v>
      </c>
      <c r="L53" s="6">
        <v>0</v>
      </c>
    </row>
    <row r="54" spans="1:12" x14ac:dyDescent="0.35">
      <c r="A54" s="5" t="str">
        <f>"302903"</f>
        <v>302903</v>
      </c>
      <c r="B54" s="2" t="s">
        <v>65</v>
      </c>
      <c r="C54" s="2" t="s">
        <v>63</v>
      </c>
      <c r="D54" s="2">
        <v>29070</v>
      </c>
      <c r="E54" s="2">
        <v>23074</v>
      </c>
      <c r="F54" s="2">
        <v>22919</v>
      </c>
      <c r="G54" s="2">
        <v>155</v>
      </c>
      <c r="H54" s="2">
        <v>0</v>
      </c>
      <c r="I54" s="2">
        <v>0</v>
      </c>
      <c r="J54" s="2">
        <v>47</v>
      </c>
      <c r="K54" s="2">
        <v>0</v>
      </c>
      <c r="L54" s="6">
        <v>0</v>
      </c>
    </row>
    <row r="55" spans="1:12" x14ac:dyDescent="0.35">
      <c r="A55" s="21" t="s">
        <v>66</v>
      </c>
      <c r="B55" s="22"/>
      <c r="C55" s="22"/>
      <c r="D55" s="16"/>
      <c r="E55" s="17"/>
      <c r="F55" s="17"/>
      <c r="G55" s="17"/>
      <c r="H55" s="17"/>
      <c r="I55" s="17"/>
      <c r="J55" s="17"/>
      <c r="K55" s="17"/>
      <c r="L55" s="18"/>
    </row>
    <row r="56" spans="1:12" ht="15" thickBot="1" x14ac:dyDescent="0.4">
      <c r="A56" s="7" t="str">
        <f>"306401"</f>
        <v>306401</v>
      </c>
      <c r="B56" s="8" t="s">
        <v>67</v>
      </c>
      <c r="C56" s="8" t="s">
        <v>8</v>
      </c>
      <c r="D56" s="8">
        <v>455040</v>
      </c>
      <c r="E56" s="8">
        <v>376043</v>
      </c>
      <c r="F56" s="8">
        <v>362634</v>
      </c>
      <c r="G56" s="8">
        <v>13409</v>
      </c>
      <c r="H56" s="8">
        <v>84</v>
      </c>
      <c r="I56" s="8">
        <v>3</v>
      </c>
      <c r="J56" s="8">
        <v>868</v>
      </c>
      <c r="K56" s="8">
        <v>0</v>
      </c>
      <c r="L56" s="9">
        <v>0</v>
      </c>
    </row>
    <row r="57" spans="1:12" ht="15" thickBot="1" x14ac:dyDescent="0.4">
      <c r="A57" s="19" t="s">
        <v>68</v>
      </c>
      <c r="B57" s="20"/>
      <c r="C57" s="20"/>
      <c r="D57" s="10">
        <v>1225107</v>
      </c>
      <c r="E57" s="10">
        <v>977901</v>
      </c>
      <c r="F57" s="10">
        <v>954070</v>
      </c>
      <c r="G57" s="10">
        <v>23831</v>
      </c>
      <c r="H57" s="10">
        <v>143</v>
      </c>
      <c r="I57" s="10">
        <v>9</v>
      </c>
      <c r="J57" s="10">
        <v>2428</v>
      </c>
      <c r="K57" s="10">
        <v>0</v>
      </c>
      <c r="L57" s="11">
        <v>0</v>
      </c>
    </row>
  </sheetData>
  <mergeCells count="10">
    <mergeCell ref="D55:L55"/>
    <mergeCell ref="A57:C57"/>
    <mergeCell ref="A2:C2"/>
    <mergeCell ref="A20:C20"/>
    <mergeCell ref="A24:C24"/>
    <mergeCell ref="A42:C42"/>
    <mergeCell ref="A51:C51"/>
    <mergeCell ref="A55:C55"/>
    <mergeCell ref="A8:C8"/>
    <mergeCell ref="A13:C13"/>
  </mergeCells>
  <pageMargins left="0.23622047244094491" right="0.23622047244094491" top="0.74803149606299213" bottom="0.74803149606299213" header="0.31496062992125984" footer="0.31496062992125984"/>
  <pageSetup paperSize="8" scale="82" orientation="landscape" r:id="rId1"/>
  <headerFooter>
    <oddHeader>&amp;LKrajowe Biuro Wyborcze
Delegatura w Poznaniu&amp;CMeldunek kwartalny - 1 kw. 2025 r. &amp;Rstan na  31.03.2025 r.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Nowek</dc:creator>
  <cp:lastModifiedBy>Pawel Nowek</cp:lastModifiedBy>
  <cp:lastPrinted>2025-04-22T06:41:58Z</cp:lastPrinted>
  <dcterms:created xsi:type="dcterms:W3CDTF">2018-04-16T08:33:29Z</dcterms:created>
  <dcterms:modified xsi:type="dcterms:W3CDTF">2025-04-22T06:42:42Z</dcterms:modified>
</cp:coreProperties>
</file>