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3\"/>
    </mc:Choice>
  </mc:AlternateContent>
  <bookViews>
    <workbookView xWindow="0" yWindow="0" windowWidth="28800" windowHeight="12300"/>
  </bookViews>
  <sheets>
    <sheet name="rejestr_wyborcow_2023_kw_1_2023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<sst xmlns="http://schemas.openxmlformats.org/spreadsheetml/2006/main" count="123" uniqueCount="84">
  <si>
    <t>Kod TERYT</t>
  </si>
  <si>
    <t>Gmina</t>
  </si>
  <si>
    <t>Powiat</t>
  </si>
  <si>
    <t>Liczba mieszkańców</t>
  </si>
  <si>
    <t>Liczba wyborców ogółem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</si>
  <si>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</si>
  <si>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</si>
  <si>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</si>
  <si>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</si>
  <si>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</si>
  <si>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</si>
  <si>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</si>
  <si>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</si>
  <si>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</si>
  <si>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</si>
  <si>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</si>
  <si>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</si>
  <si>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</si>
  <si>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</si>
  <si>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</si>
  <si>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</si>
  <si>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</si>
  <si>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</si>
  <si>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</si>
  <si>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</si>
  <si>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</si>
  <si>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</si>
  <si>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</si>
  <si>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</si>
  <si>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</si>
  <si>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</si>
  <si>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</si>
  <si>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</si>
  <si>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</si>
  <si>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</si>
  <si>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</si>
  <si>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</si>
  <si>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</si>
  <si>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</si>
  <si>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</si>
  <si>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</si>
  <si>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</si>
  <si>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</si>
  <si>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</si>
  <si>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</si>
  <si>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</si>
  <si>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</si>
  <si>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</si>
  <si>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</si>
  <si>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</si>
  <si>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</si>
  <si>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</si>
  <si>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</si>
  <si>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</si>
  <si>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</si>
  <si>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</si>
  <si>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</si>
  <si>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</si>
  <si>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</si>
  <si>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</si>
  <si>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</si>
  <si>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</si>
  <si>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</si>
  <si>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</si>
  <si>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</si>
  <si>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</si>
  <si>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</si>
  <si>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</si>
  <si>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</si>
  <si>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</si>
  <si>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</si>
  <si>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</si>
  <si>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</si>
  <si>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</si>
  <si>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</si>
  <si>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</si>
  <si>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wpisanych z urzędu</t>
  </si>
  <si>
    <t>Liczba wyborców wpisanych na wniosek</t>
  </si>
  <si>
    <t>Informacja o liczbie wyborców wpisanych w części B (ZUE)</t>
  </si>
  <si>
    <t>Informacja o liczbie wyborców wpisanych w części B (ZUK)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</si>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</sst>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5" borderId="10" xfId="0" applyFont="1" applyFill="1" applyBorder="1"/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5" borderId="15" xfId="0" applyFont="1" applyFill="1" applyBorder="1"/>
    <xf numFmtId="0" fontId="0" fillId="0" borderId="16" xfId="0" applyBorder="1"/>
    <xf numFmtId="0" fontId="0" fillId="0" borderId="15" xfId="0" applyBorder="1"/>
    <xf numFmtId="0" fontId="16" fillId="35" borderId="11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6" borderId="21" xfId="0" applyFont="1" applyFill="1" applyBorder="1" applyAlignment="1">
      <alignment horizontal="center"/>
    </xf>
    <xf numFmtId="0" fontId="16" fillId="36" borderId="22" xfId="0" applyFont="1" applyFill="1" applyBorder="1" applyAlignment="1">
      <alignment horizontal="center"/>
    </xf>
    <xf numFmtId="0" fontId="16" fillId="36" borderId="22" xfId="0" applyFont="1" applyFill="1" applyBorder="1"/>
    <xf numFmtId="0" fontId="16" fillId="35" borderId="24" xfId="0" applyFont="1" applyFill="1" applyBorder="1" applyAlignment="1">
      <alignment horizontal="center"/>
    </xf>
    <xf numFmtId="0" fontId="16" fillId="36" borderId="23" xfId="0" applyFont="1" applyFill="1" applyBorder="1"/>
    <xf numFmtId="0" fontId="16" fillId="37" borderId="13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="80" zoomScaleNormal="80" workbookViewId="0">
      <selection activeCell="U26" sqref="U26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4.7265625" customWidth="1"/>
    <col min="7" max="7" width="16" customWidth="1"/>
    <col min="8" max="8" width="18.453125" customWidth="1"/>
    <col min="9" max="9" width="16.26953125" customWidth="1"/>
    <col min="10" max="10" width="17" customWidth="1"/>
    <col min="11" max="11" width="18.7265625" customWidth="1"/>
    <col min="12" max="12" width="16" customWidth="1"/>
    <col min="13" max="13" width="18.81640625" customWidth="1"/>
    <col min="14" max="14" width="17" customWidth="1"/>
    <col min="15" max="15" width="18" customWidth="1"/>
    <col min="16" max="16" width="16" customWidth="1"/>
    <col min="17" max="17" width="16.453125" customWidth="1"/>
    <col min="18" max="18" width="16.54296875" customWidth="1"/>
    <col min="19" max="19" width="16.7265625" customWidth="1"/>
    <col min="20" max="20" width="16.36328125" customWidth="1"/>
  </cols>
  <sheetData>
    <row r="1" spans="1:20" s="1" customFormat="1" ht="90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76</v>
      </c>
      <c r="G1" s="5" t="s">
        <v>77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78</v>
      </c>
      <c r="M1" s="23" t="s">
        <v>79</v>
      </c>
      <c r="N1" s="23" t="s">
        <v>9</v>
      </c>
      <c r="O1" s="23" t="s">
        <v>10</v>
      </c>
      <c r="P1" s="23" t="s">
        <v>11</v>
      </c>
      <c r="Q1" s="23" t="s">
        <v>80</v>
      </c>
      <c r="R1" s="23" t="s">
        <v>81</v>
      </c>
      <c r="S1" s="23" t="s">
        <v>82</v>
      </c>
      <c r="T1" s="24" t="s">
        <v>83</v>
      </c>
    </row>
    <row r="2" spans="1:20" x14ac:dyDescent="0.35">
      <c r="A2" s="14" t="s">
        <v>12</v>
      </c>
      <c r="B2" s="13"/>
      <c r="C2" s="13"/>
      <c r="D2" s="3">
        <v>50581</v>
      </c>
      <c r="E2" s="3">
        <v>39426</v>
      </c>
      <c r="F2" s="3">
        <v>39269</v>
      </c>
      <c r="G2" s="3">
        <v>157</v>
      </c>
      <c r="H2" s="3">
        <v>156</v>
      </c>
      <c r="I2" s="3">
        <v>113</v>
      </c>
      <c r="J2" s="3">
        <v>15</v>
      </c>
      <c r="K2" s="3">
        <v>28</v>
      </c>
      <c r="L2" s="3">
        <v>1</v>
      </c>
      <c r="M2" s="3">
        <v>0</v>
      </c>
      <c r="N2" s="3">
        <v>259</v>
      </c>
      <c r="O2" s="3">
        <v>92</v>
      </c>
      <c r="P2" s="3">
        <v>139</v>
      </c>
      <c r="Q2" s="3">
        <v>28</v>
      </c>
      <c r="R2" s="3">
        <v>0</v>
      </c>
      <c r="S2" s="3">
        <v>0</v>
      </c>
      <c r="T2" s="8">
        <v>0</v>
      </c>
    </row>
    <row r="3" spans="1:20" x14ac:dyDescent="0.35">
      <c r="A3" s="9" t="str">
        <f>"300501"</f>
        <v>300501</v>
      </c>
      <c r="B3" s="2" t="s">
        <v>13</v>
      </c>
      <c r="C3" s="2" t="s">
        <v>14</v>
      </c>
      <c r="D3" s="2">
        <v>5066</v>
      </c>
      <c r="E3" s="2">
        <v>3899</v>
      </c>
      <c r="F3" s="2">
        <v>3862</v>
      </c>
      <c r="G3" s="2">
        <v>37</v>
      </c>
      <c r="H3" s="2">
        <v>37</v>
      </c>
      <c r="I3" s="2">
        <v>34</v>
      </c>
      <c r="J3" s="2">
        <v>1</v>
      </c>
      <c r="K3" s="2">
        <v>2</v>
      </c>
      <c r="L3" s="2">
        <v>0</v>
      </c>
      <c r="M3" s="2">
        <v>0</v>
      </c>
      <c r="N3" s="2">
        <v>25</v>
      </c>
      <c r="O3" s="2">
        <v>8</v>
      </c>
      <c r="P3" s="2">
        <v>15</v>
      </c>
      <c r="Q3" s="2">
        <v>2</v>
      </c>
      <c r="R3" s="2">
        <v>0</v>
      </c>
      <c r="S3" s="2">
        <v>0</v>
      </c>
      <c r="T3" s="10">
        <v>0</v>
      </c>
    </row>
    <row r="4" spans="1:20" x14ac:dyDescent="0.35">
      <c r="A4" s="9" t="str">
        <f>"300502"</f>
        <v>300502</v>
      </c>
      <c r="B4" s="2" t="s">
        <v>16</v>
      </c>
      <c r="C4" s="2" t="s">
        <v>14</v>
      </c>
      <c r="D4" s="2">
        <v>19199</v>
      </c>
      <c r="E4" s="2">
        <v>15149</v>
      </c>
      <c r="F4" s="2">
        <v>15097</v>
      </c>
      <c r="G4" s="2">
        <v>52</v>
      </c>
      <c r="H4" s="2">
        <v>51</v>
      </c>
      <c r="I4" s="2">
        <v>28</v>
      </c>
      <c r="J4" s="2">
        <v>4</v>
      </c>
      <c r="K4" s="2">
        <v>19</v>
      </c>
      <c r="L4" s="2">
        <v>1</v>
      </c>
      <c r="M4" s="2">
        <v>0</v>
      </c>
      <c r="N4" s="2">
        <v>115</v>
      </c>
      <c r="O4" s="2">
        <v>31</v>
      </c>
      <c r="P4" s="2">
        <v>65</v>
      </c>
      <c r="Q4" s="2">
        <v>19</v>
      </c>
      <c r="R4" s="2">
        <v>0</v>
      </c>
      <c r="S4" s="2">
        <v>0</v>
      </c>
      <c r="T4" s="10">
        <v>0</v>
      </c>
    </row>
    <row r="5" spans="1:20" x14ac:dyDescent="0.35">
      <c r="A5" s="9" t="str">
        <f>"300503"</f>
        <v>300503</v>
      </c>
      <c r="B5" s="2" t="s">
        <v>17</v>
      </c>
      <c r="C5" s="2" t="s">
        <v>14</v>
      </c>
      <c r="D5" s="2">
        <v>6441</v>
      </c>
      <c r="E5" s="2">
        <v>5016</v>
      </c>
      <c r="F5" s="2">
        <v>5004</v>
      </c>
      <c r="G5" s="2">
        <v>12</v>
      </c>
      <c r="H5" s="2">
        <v>12</v>
      </c>
      <c r="I5" s="2">
        <v>11</v>
      </c>
      <c r="J5" s="2">
        <v>0</v>
      </c>
      <c r="K5" s="2">
        <v>1</v>
      </c>
      <c r="L5" s="2">
        <v>0</v>
      </c>
      <c r="M5" s="2">
        <v>0</v>
      </c>
      <c r="N5" s="2">
        <v>36</v>
      </c>
      <c r="O5" s="2">
        <v>17</v>
      </c>
      <c r="P5" s="2">
        <v>18</v>
      </c>
      <c r="Q5" s="2">
        <v>1</v>
      </c>
      <c r="R5" s="2">
        <v>0</v>
      </c>
      <c r="S5" s="2">
        <v>0</v>
      </c>
      <c r="T5" s="10">
        <v>0</v>
      </c>
    </row>
    <row r="6" spans="1:20" x14ac:dyDescent="0.35">
      <c r="A6" s="9" t="str">
        <f>"300504"</f>
        <v>300504</v>
      </c>
      <c r="B6" s="2" t="s">
        <v>18</v>
      </c>
      <c r="C6" s="2" t="s">
        <v>14</v>
      </c>
      <c r="D6" s="2">
        <v>13033</v>
      </c>
      <c r="E6" s="2">
        <v>10062</v>
      </c>
      <c r="F6" s="2">
        <v>10020</v>
      </c>
      <c r="G6" s="2">
        <v>42</v>
      </c>
      <c r="H6" s="2">
        <v>42</v>
      </c>
      <c r="I6" s="2">
        <v>29</v>
      </c>
      <c r="J6" s="2">
        <v>9</v>
      </c>
      <c r="K6" s="2">
        <v>4</v>
      </c>
      <c r="L6" s="2">
        <v>0</v>
      </c>
      <c r="M6" s="2">
        <v>0</v>
      </c>
      <c r="N6" s="2">
        <v>47</v>
      </c>
      <c r="O6" s="2">
        <v>21</v>
      </c>
      <c r="P6" s="2">
        <v>22</v>
      </c>
      <c r="Q6" s="2">
        <v>4</v>
      </c>
      <c r="R6" s="2">
        <v>0</v>
      </c>
      <c r="S6" s="2">
        <v>0</v>
      </c>
      <c r="T6" s="10">
        <v>0</v>
      </c>
    </row>
    <row r="7" spans="1:20" x14ac:dyDescent="0.35">
      <c r="A7" s="9" t="str">
        <f>"300505"</f>
        <v>300505</v>
      </c>
      <c r="B7" s="2" t="s">
        <v>19</v>
      </c>
      <c r="C7" s="2" t="s">
        <v>14</v>
      </c>
      <c r="D7" s="2">
        <v>6842</v>
      </c>
      <c r="E7" s="2">
        <v>5300</v>
      </c>
      <c r="F7" s="2">
        <v>5286</v>
      </c>
      <c r="G7" s="2">
        <v>14</v>
      </c>
      <c r="H7" s="2">
        <v>14</v>
      </c>
      <c r="I7" s="2">
        <v>11</v>
      </c>
      <c r="J7" s="2">
        <v>1</v>
      </c>
      <c r="K7" s="2">
        <v>2</v>
      </c>
      <c r="L7" s="2">
        <v>0</v>
      </c>
      <c r="M7" s="2">
        <v>0</v>
      </c>
      <c r="N7" s="2">
        <v>36</v>
      </c>
      <c r="O7" s="2">
        <v>15</v>
      </c>
      <c r="P7" s="2">
        <v>19</v>
      </c>
      <c r="Q7" s="2">
        <v>2</v>
      </c>
      <c r="R7" s="2">
        <v>0</v>
      </c>
      <c r="S7" s="2">
        <v>0</v>
      </c>
      <c r="T7" s="10">
        <v>0</v>
      </c>
    </row>
    <row r="8" spans="1:20" x14ac:dyDescent="0.35">
      <c r="A8" s="14" t="s">
        <v>20</v>
      </c>
      <c r="B8" s="13"/>
      <c r="C8" s="13"/>
      <c r="D8" s="3">
        <v>35422</v>
      </c>
      <c r="E8" s="3">
        <v>28303</v>
      </c>
      <c r="F8" s="3">
        <v>27970</v>
      </c>
      <c r="G8" s="3">
        <v>333</v>
      </c>
      <c r="H8" s="3">
        <v>331</v>
      </c>
      <c r="I8" s="3">
        <v>287</v>
      </c>
      <c r="J8" s="3">
        <v>2</v>
      </c>
      <c r="K8" s="3">
        <v>42</v>
      </c>
      <c r="L8" s="3">
        <v>2</v>
      </c>
      <c r="M8" s="3">
        <v>0</v>
      </c>
      <c r="N8" s="3">
        <v>374</v>
      </c>
      <c r="O8" s="3">
        <v>149</v>
      </c>
      <c r="P8" s="3">
        <v>183</v>
      </c>
      <c r="Q8" s="3">
        <v>42</v>
      </c>
      <c r="R8" s="3">
        <v>0</v>
      </c>
      <c r="S8" s="3">
        <v>0</v>
      </c>
      <c r="T8" s="8">
        <v>0</v>
      </c>
    </row>
    <row r="9" spans="1:20" x14ac:dyDescent="0.35">
      <c r="A9" s="9" t="str">
        <f>"301401"</f>
        <v>301401</v>
      </c>
      <c r="B9" s="2" t="s">
        <v>21</v>
      </c>
      <c r="C9" s="2" t="s">
        <v>22</v>
      </c>
      <c r="D9" s="2">
        <v>3282</v>
      </c>
      <c r="E9" s="2">
        <v>2589</v>
      </c>
      <c r="F9" s="2">
        <v>2521</v>
      </c>
      <c r="G9" s="2">
        <v>68</v>
      </c>
      <c r="H9" s="2">
        <v>67</v>
      </c>
      <c r="I9" s="2">
        <v>66</v>
      </c>
      <c r="J9" s="2">
        <v>1</v>
      </c>
      <c r="K9" s="2">
        <v>0</v>
      </c>
      <c r="L9" s="2">
        <v>1</v>
      </c>
      <c r="M9" s="2">
        <v>0</v>
      </c>
      <c r="N9" s="2">
        <v>10</v>
      </c>
      <c r="O9" s="2">
        <v>4</v>
      </c>
      <c r="P9" s="2">
        <v>6</v>
      </c>
      <c r="Q9" s="2">
        <v>0</v>
      </c>
      <c r="R9" s="2">
        <v>0</v>
      </c>
      <c r="S9" s="2">
        <v>0</v>
      </c>
      <c r="T9" s="10">
        <v>0</v>
      </c>
    </row>
    <row r="10" spans="1:20" x14ac:dyDescent="0.35">
      <c r="A10" s="9" t="str">
        <f>"301402"</f>
        <v>301402</v>
      </c>
      <c r="B10" s="2" t="s">
        <v>23</v>
      </c>
      <c r="C10" s="2" t="s">
        <v>22</v>
      </c>
      <c r="D10" s="2">
        <v>6303</v>
      </c>
      <c r="E10" s="2">
        <v>4930</v>
      </c>
      <c r="F10" s="2">
        <v>4805</v>
      </c>
      <c r="G10" s="2">
        <v>125</v>
      </c>
      <c r="H10" s="2">
        <v>125</v>
      </c>
      <c r="I10" s="2">
        <v>118</v>
      </c>
      <c r="J10" s="2">
        <v>0</v>
      </c>
      <c r="K10" s="2">
        <v>7</v>
      </c>
      <c r="L10" s="2">
        <v>0</v>
      </c>
      <c r="M10" s="2">
        <v>0</v>
      </c>
      <c r="N10" s="2">
        <v>47</v>
      </c>
      <c r="O10" s="2">
        <v>10</v>
      </c>
      <c r="P10" s="2">
        <v>30</v>
      </c>
      <c r="Q10" s="2">
        <v>7</v>
      </c>
      <c r="R10" s="2">
        <v>0</v>
      </c>
      <c r="S10" s="2">
        <v>0</v>
      </c>
      <c r="T10" s="10">
        <v>0</v>
      </c>
    </row>
    <row r="11" spans="1:20" x14ac:dyDescent="0.35">
      <c r="A11" s="9" t="str">
        <f>"301403"</f>
        <v>301403</v>
      </c>
      <c r="B11" s="2" t="s">
        <v>24</v>
      </c>
      <c r="C11" s="2" t="s">
        <v>22</v>
      </c>
      <c r="D11" s="2">
        <v>17453</v>
      </c>
      <c r="E11" s="2">
        <v>14072</v>
      </c>
      <c r="F11" s="2">
        <v>13982</v>
      </c>
      <c r="G11" s="2">
        <v>90</v>
      </c>
      <c r="H11" s="2">
        <v>89</v>
      </c>
      <c r="I11" s="2">
        <v>62</v>
      </c>
      <c r="J11" s="2">
        <v>1</v>
      </c>
      <c r="K11" s="2">
        <v>26</v>
      </c>
      <c r="L11" s="2">
        <v>1</v>
      </c>
      <c r="M11" s="2">
        <v>0</v>
      </c>
      <c r="N11" s="2">
        <v>250</v>
      </c>
      <c r="O11" s="2">
        <v>114</v>
      </c>
      <c r="P11" s="2">
        <v>110</v>
      </c>
      <c r="Q11" s="2">
        <v>26</v>
      </c>
      <c r="R11" s="2">
        <v>0</v>
      </c>
      <c r="S11" s="2">
        <v>0</v>
      </c>
      <c r="T11" s="10">
        <v>0</v>
      </c>
    </row>
    <row r="12" spans="1:20" x14ac:dyDescent="0.35">
      <c r="A12" s="9" t="str">
        <f>"301404"</f>
        <v>301404</v>
      </c>
      <c r="B12" s="2" t="s">
        <v>25</v>
      </c>
      <c r="C12" s="2" t="s">
        <v>22</v>
      </c>
      <c r="D12" s="2">
        <v>8384</v>
      </c>
      <c r="E12" s="2">
        <v>6712</v>
      </c>
      <c r="F12" s="2">
        <v>6662</v>
      </c>
      <c r="G12" s="2">
        <v>50</v>
      </c>
      <c r="H12" s="2">
        <v>50</v>
      </c>
      <c r="I12" s="2">
        <v>41</v>
      </c>
      <c r="J12" s="2">
        <v>0</v>
      </c>
      <c r="K12" s="2">
        <v>9</v>
      </c>
      <c r="L12" s="2">
        <v>0</v>
      </c>
      <c r="M12" s="2">
        <v>0</v>
      </c>
      <c r="N12" s="2">
        <v>67</v>
      </c>
      <c r="O12" s="2">
        <v>21</v>
      </c>
      <c r="P12" s="2">
        <v>37</v>
      </c>
      <c r="Q12" s="2">
        <v>9</v>
      </c>
      <c r="R12" s="2">
        <v>0</v>
      </c>
      <c r="S12" s="2">
        <v>0</v>
      </c>
      <c r="T12" s="10">
        <v>0</v>
      </c>
    </row>
    <row r="13" spans="1:20" x14ac:dyDescent="0.35">
      <c r="A13" s="14" t="s">
        <v>26</v>
      </c>
      <c r="B13" s="13"/>
      <c r="C13" s="13"/>
      <c r="D13" s="3">
        <v>73478</v>
      </c>
      <c r="E13" s="3">
        <v>57585</v>
      </c>
      <c r="F13" s="3">
        <v>57280</v>
      </c>
      <c r="G13" s="3">
        <v>305</v>
      </c>
      <c r="H13" s="3">
        <v>303</v>
      </c>
      <c r="I13" s="3">
        <v>238</v>
      </c>
      <c r="J13" s="3">
        <v>5</v>
      </c>
      <c r="K13" s="3">
        <v>60</v>
      </c>
      <c r="L13" s="3">
        <v>2</v>
      </c>
      <c r="M13" s="3">
        <v>0</v>
      </c>
      <c r="N13" s="3">
        <v>524</v>
      </c>
      <c r="O13" s="3">
        <v>181</v>
      </c>
      <c r="P13" s="3">
        <v>283</v>
      </c>
      <c r="Q13" s="3">
        <v>60</v>
      </c>
      <c r="R13" s="3">
        <v>0</v>
      </c>
      <c r="S13" s="3">
        <v>0</v>
      </c>
      <c r="T13" s="8">
        <v>0</v>
      </c>
    </row>
    <row r="14" spans="1:20" x14ac:dyDescent="0.35">
      <c r="A14" s="9" t="str">
        <f>"301501"</f>
        <v>301501</v>
      </c>
      <c r="B14" s="2" t="s">
        <v>27</v>
      </c>
      <c r="C14" s="2" t="s">
        <v>28</v>
      </c>
      <c r="D14" s="2">
        <v>5276</v>
      </c>
      <c r="E14" s="2">
        <v>4146</v>
      </c>
      <c r="F14" s="2">
        <v>4118</v>
      </c>
      <c r="G14" s="2">
        <v>28</v>
      </c>
      <c r="H14" s="2">
        <v>26</v>
      </c>
      <c r="I14" s="2">
        <v>24</v>
      </c>
      <c r="J14" s="2">
        <v>1</v>
      </c>
      <c r="K14" s="2">
        <v>1</v>
      </c>
      <c r="L14" s="2">
        <v>2</v>
      </c>
      <c r="M14" s="2">
        <v>0</v>
      </c>
      <c r="N14" s="2">
        <v>36</v>
      </c>
      <c r="O14" s="2">
        <v>17</v>
      </c>
      <c r="P14" s="2">
        <v>18</v>
      </c>
      <c r="Q14" s="2">
        <v>1</v>
      </c>
      <c r="R14" s="2">
        <v>0</v>
      </c>
      <c r="S14" s="2">
        <v>0</v>
      </c>
      <c r="T14" s="10">
        <v>0</v>
      </c>
    </row>
    <row r="15" spans="1:20" x14ac:dyDescent="0.35">
      <c r="A15" s="9" t="str">
        <f>"301502"</f>
        <v>301502</v>
      </c>
      <c r="B15" s="2" t="s">
        <v>29</v>
      </c>
      <c r="C15" s="2" t="s">
        <v>28</v>
      </c>
      <c r="D15" s="2">
        <v>8759</v>
      </c>
      <c r="E15" s="2">
        <v>6956</v>
      </c>
      <c r="F15" s="2">
        <v>6901</v>
      </c>
      <c r="G15" s="2">
        <v>55</v>
      </c>
      <c r="H15" s="2">
        <v>55</v>
      </c>
      <c r="I15" s="2">
        <v>47</v>
      </c>
      <c r="J15" s="2">
        <v>2</v>
      </c>
      <c r="K15" s="2">
        <v>6</v>
      </c>
      <c r="L15" s="2">
        <v>0</v>
      </c>
      <c r="M15" s="2">
        <v>0</v>
      </c>
      <c r="N15" s="2">
        <v>61</v>
      </c>
      <c r="O15" s="2">
        <v>18</v>
      </c>
      <c r="P15" s="2">
        <v>37</v>
      </c>
      <c r="Q15" s="2">
        <v>6</v>
      </c>
      <c r="R15" s="2">
        <v>0</v>
      </c>
      <c r="S15" s="2">
        <v>0</v>
      </c>
      <c r="T15" s="10">
        <v>0</v>
      </c>
    </row>
    <row r="16" spans="1:20" x14ac:dyDescent="0.35">
      <c r="A16" s="9" t="str">
        <f>"301503"</f>
        <v>301503</v>
      </c>
      <c r="B16" s="2" t="s">
        <v>30</v>
      </c>
      <c r="C16" s="2" t="s">
        <v>28</v>
      </c>
      <c r="D16" s="2">
        <v>3811</v>
      </c>
      <c r="E16" s="2">
        <v>2974</v>
      </c>
      <c r="F16" s="2">
        <v>2943</v>
      </c>
      <c r="G16" s="2">
        <v>31</v>
      </c>
      <c r="H16" s="2">
        <v>31</v>
      </c>
      <c r="I16" s="2">
        <v>28</v>
      </c>
      <c r="J16" s="2">
        <v>2</v>
      </c>
      <c r="K16" s="2">
        <v>1</v>
      </c>
      <c r="L16" s="2">
        <v>0</v>
      </c>
      <c r="M16" s="2">
        <v>0</v>
      </c>
      <c r="N16" s="2">
        <v>28</v>
      </c>
      <c r="O16" s="2">
        <v>9</v>
      </c>
      <c r="P16" s="2">
        <v>18</v>
      </c>
      <c r="Q16" s="2">
        <v>1</v>
      </c>
      <c r="R16" s="2">
        <v>0</v>
      </c>
      <c r="S16" s="2">
        <v>0</v>
      </c>
      <c r="T16" s="10">
        <v>0</v>
      </c>
    </row>
    <row r="17" spans="1:20" x14ac:dyDescent="0.35">
      <c r="A17" s="9" t="str">
        <f>"301504"</f>
        <v>301504</v>
      </c>
      <c r="B17" s="2" t="s">
        <v>31</v>
      </c>
      <c r="C17" s="2" t="s">
        <v>28</v>
      </c>
      <c r="D17" s="2">
        <v>26335</v>
      </c>
      <c r="E17" s="2">
        <v>20485</v>
      </c>
      <c r="F17" s="2">
        <v>20360</v>
      </c>
      <c r="G17" s="2">
        <v>125</v>
      </c>
      <c r="H17" s="2">
        <v>125</v>
      </c>
      <c r="I17" s="2">
        <v>84</v>
      </c>
      <c r="J17" s="2">
        <v>0</v>
      </c>
      <c r="K17" s="2">
        <v>41</v>
      </c>
      <c r="L17" s="2">
        <v>0</v>
      </c>
      <c r="M17" s="2">
        <v>0</v>
      </c>
      <c r="N17" s="2">
        <v>199</v>
      </c>
      <c r="O17" s="2">
        <v>58</v>
      </c>
      <c r="P17" s="2">
        <v>100</v>
      </c>
      <c r="Q17" s="2">
        <v>41</v>
      </c>
      <c r="R17" s="2">
        <v>0</v>
      </c>
      <c r="S17" s="2">
        <v>0</v>
      </c>
      <c r="T17" s="10">
        <v>0</v>
      </c>
    </row>
    <row r="18" spans="1:20" x14ac:dyDescent="0.35">
      <c r="A18" s="9" t="str">
        <f>"301505"</f>
        <v>301505</v>
      </c>
      <c r="B18" s="2" t="s">
        <v>32</v>
      </c>
      <c r="C18" s="2" t="s">
        <v>28</v>
      </c>
      <c r="D18" s="2">
        <v>15855</v>
      </c>
      <c r="E18" s="2">
        <v>12430</v>
      </c>
      <c r="F18" s="2">
        <v>12396</v>
      </c>
      <c r="G18" s="2">
        <v>34</v>
      </c>
      <c r="H18" s="2">
        <v>34</v>
      </c>
      <c r="I18" s="2">
        <v>31</v>
      </c>
      <c r="J18" s="2">
        <v>0</v>
      </c>
      <c r="K18" s="2">
        <v>3</v>
      </c>
      <c r="L18" s="2">
        <v>0</v>
      </c>
      <c r="M18" s="2">
        <v>0</v>
      </c>
      <c r="N18" s="2">
        <v>92</v>
      </c>
      <c r="O18" s="2">
        <v>41</v>
      </c>
      <c r="P18" s="2">
        <v>48</v>
      </c>
      <c r="Q18" s="2">
        <v>3</v>
      </c>
      <c r="R18" s="2">
        <v>0</v>
      </c>
      <c r="S18" s="2">
        <v>0</v>
      </c>
      <c r="T18" s="10">
        <v>0</v>
      </c>
    </row>
    <row r="19" spans="1:20" x14ac:dyDescent="0.35">
      <c r="A19" s="9" t="str">
        <f>"301506"</f>
        <v>301506</v>
      </c>
      <c r="B19" s="2" t="s">
        <v>33</v>
      </c>
      <c r="C19" s="2" t="s">
        <v>28</v>
      </c>
      <c r="D19" s="2">
        <v>13442</v>
      </c>
      <c r="E19" s="2">
        <v>10594</v>
      </c>
      <c r="F19" s="2">
        <v>10562</v>
      </c>
      <c r="G19" s="2">
        <v>32</v>
      </c>
      <c r="H19" s="2">
        <v>32</v>
      </c>
      <c r="I19" s="2">
        <v>24</v>
      </c>
      <c r="J19" s="2">
        <v>0</v>
      </c>
      <c r="K19" s="2">
        <v>8</v>
      </c>
      <c r="L19" s="2">
        <v>0</v>
      </c>
      <c r="M19" s="2">
        <v>0</v>
      </c>
      <c r="N19" s="2">
        <v>108</v>
      </c>
      <c r="O19" s="2">
        <v>38</v>
      </c>
      <c r="P19" s="2">
        <v>62</v>
      </c>
      <c r="Q19" s="2">
        <v>8</v>
      </c>
      <c r="R19" s="2">
        <v>0</v>
      </c>
      <c r="S19" s="2">
        <v>0</v>
      </c>
      <c r="T19" s="10">
        <v>0</v>
      </c>
    </row>
    <row r="20" spans="1:20" x14ac:dyDescent="0.35">
      <c r="A20" s="14" t="s">
        <v>34</v>
      </c>
      <c r="B20" s="13"/>
      <c r="C20" s="13"/>
      <c r="D20" s="3">
        <v>56329</v>
      </c>
      <c r="E20" s="3">
        <v>44399</v>
      </c>
      <c r="F20" s="3">
        <v>44028</v>
      </c>
      <c r="G20" s="3">
        <v>371</v>
      </c>
      <c r="H20" s="3">
        <v>371</v>
      </c>
      <c r="I20" s="3">
        <v>244</v>
      </c>
      <c r="J20" s="3">
        <v>3</v>
      </c>
      <c r="K20" s="3">
        <v>124</v>
      </c>
      <c r="L20" s="3">
        <v>0</v>
      </c>
      <c r="M20" s="3">
        <v>0</v>
      </c>
      <c r="N20" s="3">
        <v>448</v>
      </c>
      <c r="O20" s="3">
        <v>101</v>
      </c>
      <c r="P20" s="3">
        <v>223</v>
      </c>
      <c r="Q20" s="3">
        <v>124</v>
      </c>
      <c r="R20" s="3">
        <v>0</v>
      </c>
      <c r="S20" s="3">
        <v>0</v>
      </c>
      <c r="T20" s="8">
        <v>0</v>
      </c>
    </row>
    <row r="21" spans="1:20" x14ac:dyDescent="0.35">
      <c r="A21" s="9" t="str">
        <f>"301601"</f>
        <v>301601</v>
      </c>
      <c r="B21" s="2" t="s">
        <v>35</v>
      </c>
      <c r="C21" s="2" t="s">
        <v>36</v>
      </c>
      <c r="D21" s="2">
        <v>32266</v>
      </c>
      <c r="E21" s="2">
        <v>25372</v>
      </c>
      <c r="F21" s="2">
        <v>25154</v>
      </c>
      <c r="G21" s="2">
        <v>218</v>
      </c>
      <c r="H21" s="2">
        <v>218</v>
      </c>
      <c r="I21" s="2">
        <v>147</v>
      </c>
      <c r="J21" s="2">
        <v>0</v>
      </c>
      <c r="K21" s="2">
        <v>71</v>
      </c>
      <c r="L21" s="2">
        <v>0</v>
      </c>
      <c r="M21" s="2">
        <v>0</v>
      </c>
      <c r="N21" s="2">
        <v>266</v>
      </c>
      <c r="O21" s="2">
        <v>66</v>
      </c>
      <c r="P21" s="2">
        <v>129</v>
      </c>
      <c r="Q21" s="2">
        <v>71</v>
      </c>
      <c r="R21" s="2">
        <v>0</v>
      </c>
      <c r="S21" s="2">
        <v>0</v>
      </c>
      <c r="T21" s="10">
        <v>0</v>
      </c>
    </row>
    <row r="22" spans="1:20" x14ac:dyDescent="0.35">
      <c r="A22" s="9" t="str">
        <f>"301602"</f>
        <v>301602</v>
      </c>
      <c r="B22" s="2" t="s">
        <v>37</v>
      </c>
      <c r="C22" s="2" t="s">
        <v>36</v>
      </c>
      <c r="D22" s="2">
        <v>17113</v>
      </c>
      <c r="E22" s="2">
        <v>13517</v>
      </c>
      <c r="F22" s="2">
        <v>13404</v>
      </c>
      <c r="G22" s="2">
        <v>113</v>
      </c>
      <c r="H22" s="2">
        <v>113</v>
      </c>
      <c r="I22" s="2">
        <v>71</v>
      </c>
      <c r="J22" s="2">
        <v>0</v>
      </c>
      <c r="K22" s="2">
        <v>42</v>
      </c>
      <c r="L22" s="2">
        <v>0</v>
      </c>
      <c r="M22" s="2">
        <v>0</v>
      </c>
      <c r="N22" s="2">
        <v>133</v>
      </c>
      <c r="O22" s="2">
        <v>20</v>
      </c>
      <c r="P22" s="2">
        <v>71</v>
      </c>
      <c r="Q22" s="2">
        <v>42</v>
      </c>
      <c r="R22" s="2">
        <v>0</v>
      </c>
      <c r="S22" s="2">
        <v>0</v>
      </c>
      <c r="T22" s="10">
        <v>0</v>
      </c>
    </row>
    <row r="23" spans="1:20" x14ac:dyDescent="0.35">
      <c r="A23" s="9" t="str">
        <f>"301603"</f>
        <v>301603</v>
      </c>
      <c r="B23" s="2" t="s">
        <v>38</v>
      </c>
      <c r="C23" s="2" t="s">
        <v>36</v>
      </c>
      <c r="D23" s="2">
        <v>6950</v>
      </c>
      <c r="E23" s="2">
        <v>5510</v>
      </c>
      <c r="F23" s="2">
        <v>5470</v>
      </c>
      <c r="G23" s="2">
        <v>40</v>
      </c>
      <c r="H23" s="2">
        <v>40</v>
      </c>
      <c r="I23" s="2">
        <v>26</v>
      </c>
      <c r="J23" s="2">
        <v>3</v>
      </c>
      <c r="K23" s="2">
        <v>11</v>
      </c>
      <c r="L23" s="2">
        <v>0</v>
      </c>
      <c r="M23" s="2">
        <v>0</v>
      </c>
      <c r="N23" s="2">
        <v>49</v>
      </c>
      <c r="O23" s="2">
        <v>15</v>
      </c>
      <c r="P23" s="2">
        <v>23</v>
      </c>
      <c r="Q23" s="2">
        <v>11</v>
      </c>
      <c r="R23" s="2">
        <v>0</v>
      </c>
      <c r="S23" s="2">
        <v>0</v>
      </c>
      <c r="T23" s="10">
        <v>0</v>
      </c>
    </row>
    <row r="24" spans="1:20" x14ac:dyDescent="0.35">
      <c r="A24" s="14" t="s">
        <v>39</v>
      </c>
      <c r="B24" s="13"/>
      <c r="C24" s="13"/>
      <c r="D24" s="3">
        <v>402177</v>
      </c>
      <c r="E24" s="3">
        <v>307195</v>
      </c>
      <c r="F24" s="3">
        <v>302021</v>
      </c>
      <c r="G24" s="3">
        <v>5174</v>
      </c>
      <c r="H24" s="3">
        <v>5152</v>
      </c>
      <c r="I24" s="3">
        <v>4710</v>
      </c>
      <c r="J24" s="3">
        <v>67</v>
      </c>
      <c r="K24" s="3">
        <v>375</v>
      </c>
      <c r="L24" s="3">
        <v>23</v>
      </c>
      <c r="M24" s="3">
        <v>0</v>
      </c>
      <c r="N24" s="3">
        <v>2713</v>
      </c>
      <c r="O24" s="3">
        <v>554</v>
      </c>
      <c r="P24" s="3">
        <v>1784</v>
      </c>
      <c r="Q24" s="3">
        <v>375</v>
      </c>
      <c r="R24" s="3">
        <v>1</v>
      </c>
      <c r="S24" s="3">
        <v>0</v>
      </c>
      <c r="T24" s="8">
        <v>0</v>
      </c>
    </row>
    <row r="25" spans="1:20" x14ac:dyDescent="0.35">
      <c r="A25" s="9" t="str">
        <f>"302101"</f>
        <v>302101</v>
      </c>
      <c r="B25" s="2" t="s">
        <v>40</v>
      </c>
      <c r="C25" s="2" t="s">
        <v>41</v>
      </c>
      <c r="D25" s="2">
        <v>29505</v>
      </c>
      <c r="E25" s="2">
        <v>23447</v>
      </c>
      <c r="F25" s="2">
        <v>23269</v>
      </c>
      <c r="G25" s="2">
        <v>178</v>
      </c>
      <c r="H25" s="2">
        <v>178</v>
      </c>
      <c r="I25" s="2">
        <v>158</v>
      </c>
      <c r="J25" s="2">
        <v>0</v>
      </c>
      <c r="K25" s="2">
        <v>20</v>
      </c>
      <c r="L25" s="2">
        <v>0</v>
      </c>
      <c r="M25" s="2">
        <v>0</v>
      </c>
      <c r="N25" s="2">
        <v>245</v>
      </c>
      <c r="O25" s="2">
        <v>38</v>
      </c>
      <c r="P25" s="2">
        <v>187</v>
      </c>
      <c r="Q25" s="2">
        <v>20</v>
      </c>
      <c r="R25" s="2">
        <v>0</v>
      </c>
      <c r="S25" s="2">
        <v>0</v>
      </c>
      <c r="T25" s="10">
        <v>0</v>
      </c>
    </row>
    <row r="26" spans="1:20" x14ac:dyDescent="0.35">
      <c r="A26" s="9" t="str">
        <f>"302102"</f>
        <v>302102</v>
      </c>
      <c r="B26" s="2" t="s">
        <v>42</v>
      </c>
      <c r="C26" s="2" t="s">
        <v>41</v>
      </c>
      <c r="D26" s="2">
        <v>9305</v>
      </c>
      <c r="E26" s="2">
        <v>7635</v>
      </c>
      <c r="F26" s="2">
        <v>7388</v>
      </c>
      <c r="G26" s="2">
        <v>247</v>
      </c>
      <c r="H26" s="2">
        <v>248</v>
      </c>
      <c r="I26" s="2">
        <v>242</v>
      </c>
      <c r="J26" s="2">
        <v>0</v>
      </c>
      <c r="K26" s="2">
        <v>6</v>
      </c>
      <c r="L26" s="2">
        <v>0</v>
      </c>
      <c r="M26" s="2">
        <v>0</v>
      </c>
      <c r="N26" s="2">
        <v>96</v>
      </c>
      <c r="O26" s="2">
        <v>13</v>
      </c>
      <c r="P26" s="2">
        <v>77</v>
      </c>
      <c r="Q26" s="2">
        <v>6</v>
      </c>
      <c r="R26" s="2">
        <v>1</v>
      </c>
      <c r="S26" s="2">
        <v>0</v>
      </c>
      <c r="T26" s="10">
        <v>0</v>
      </c>
    </row>
    <row r="27" spans="1:20" x14ac:dyDescent="0.35">
      <c r="A27" s="9" t="str">
        <f>"302103"</f>
        <v>302103</v>
      </c>
      <c r="B27" s="2" t="s">
        <v>43</v>
      </c>
      <c r="C27" s="2" t="s">
        <v>41</v>
      </c>
      <c r="D27" s="2">
        <v>12423</v>
      </c>
      <c r="E27" s="2">
        <v>9813</v>
      </c>
      <c r="F27" s="2">
        <v>9754</v>
      </c>
      <c r="G27" s="2">
        <v>59</v>
      </c>
      <c r="H27" s="2">
        <v>59</v>
      </c>
      <c r="I27" s="2">
        <v>47</v>
      </c>
      <c r="J27" s="2">
        <v>0</v>
      </c>
      <c r="K27" s="2">
        <v>12</v>
      </c>
      <c r="L27" s="2">
        <v>0</v>
      </c>
      <c r="M27" s="2">
        <v>0</v>
      </c>
      <c r="N27" s="2">
        <v>97</v>
      </c>
      <c r="O27" s="2">
        <v>34</v>
      </c>
      <c r="P27" s="2">
        <v>51</v>
      </c>
      <c r="Q27" s="2">
        <v>12</v>
      </c>
      <c r="R27" s="2">
        <v>0</v>
      </c>
      <c r="S27" s="2">
        <v>0</v>
      </c>
      <c r="T27" s="10">
        <v>0</v>
      </c>
    </row>
    <row r="28" spans="1:20" x14ac:dyDescent="0.35">
      <c r="A28" s="9" t="str">
        <f>"302104"</f>
        <v>302104</v>
      </c>
      <c r="B28" s="2" t="s">
        <v>44</v>
      </c>
      <c r="C28" s="2" t="s">
        <v>41</v>
      </c>
      <c r="D28" s="2">
        <v>26278</v>
      </c>
      <c r="E28" s="2">
        <v>20795</v>
      </c>
      <c r="F28" s="2">
        <v>20546</v>
      </c>
      <c r="G28" s="2">
        <v>249</v>
      </c>
      <c r="H28" s="2">
        <v>246</v>
      </c>
      <c r="I28" s="2">
        <v>217</v>
      </c>
      <c r="J28" s="2">
        <v>0</v>
      </c>
      <c r="K28" s="2">
        <v>29</v>
      </c>
      <c r="L28" s="2">
        <v>3</v>
      </c>
      <c r="M28" s="2">
        <v>0</v>
      </c>
      <c r="N28" s="2">
        <v>238</v>
      </c>
      <c r="O28" s="2">
        <v>57</v>
      </c>
      <c r="P28" s="2">
        <v>152</v>
      </c>
      <c r="Q28" s="2">
        <v>29</v>
      </c>
      <c r="R28" s="2">
        <v>0</v>
      </c>
      <c r="S28" s="2">
        <v>0</v>
      </c>
      <c r="T28" s="10">
        <v>0</v>
      </c>
    </row>
    <row r="29" spans="1:20" x14ac:dyDescent="0.35">
      <c r="A29" s="9" t="str">
        <f>"302105"</f>
        <v>302105</v>
      </c>
      <c r="B29" s="2" t="s">
        <v>45</v>
      </c>
      <c r="C29" s="2" t="s">
        <v>41</v>
      </c>
      <c r="D29" s="2">
        <v>30782</v>
      </c>
      <c r="E29" s="2">
        <v>22156</v>
      </c>
      <c r="F29" s="2">
        <v>21492</v>
      </c>
      <c r="G29" s="2">
        <v>664</v>
      </c>
      <c r="H29" s="2">
        <v>662</v>
      </c>
      <c r="I29" s="2">
        <v>640</v>
      </c>
      <c r="J29" s="2">
        <v>0</v>
      </c>
      <c r="K29" s="2">
        <v>22</v>
      </c>
      <c r="L29" s="2">
        <v>2</v>
      </c>
      <c r="M29" s="2">
        <v>0</v>
      </c>
      <c r="N29" s="2">
        <v>158</v>
      </c>
      <c r="O29" s="2">
        <v>27</v>
      </c>
      <c r="P29" s="2">
        <v>109</v>
      </c>
      <c r="Q29" s="2">
        <v>22</v>
      </c>
      <c r="R29" s="2">
        <v>0</v>
      </c>
      <c r="S29" s="2">
        <v>0</v>
      </c>
      <c r="T29" s="10">
        <v>0</v>
      </c>
    </row>
    <row r="30" spans="1:20" x14ac:dyDescent="0.35">
      <c r="A30" s="9" t="str">
        <f>"302106"</f>
        <v>302106</v>
      </c>
      <c r="B30" s="2" t="s">
        <v>46</v>
      </c>
      <c r="C30" s="2" t="s">
        <v>41</v>
      </c>
      <c r="D30" s="2">
        <v>9985</v>
      </c>
      <c r="E30" s="2">
        <v>7265</v>
      </c>
      <c r="F30" s="2">
        <v>7138</v>
      </c>
      <c r="G30" s="2">
        <v>127</v>
      </c>
      <c r="H30" s="2">
        <v>127</v>
      </c>
      <c r="I30" s="2">
        <v>125</v>
      </c>
      <c r="J30" s="2">
        <v>0</v>
      </c>
      <c r="K30" s="2">
        <v>2</v>
      </c>
      <c r="L30" s="2">
        <v>0</v>
      </c>
      <c r="M30" s="2">
        <v>0</v>
      </c>
      <c r="N30" s="2">
        <v>35</v>
      </c>
      <c r="O30" s="2">
        <v>11</v>
      </c>
      <c r="P30" s="2">
        <v>22</v>
      </c>
      <c r="Q30" s="2">
        <v>2</v>
      </c>
      <c r="R30" s="2">
        <v>0</v>
      </c>
      <c r="S30" s="2">
        <v>0</v>
      </c>
      <c r="T30" s="10">
        <v>0</v>
      </c>
    </row>
    <row r="31" spans="1:20" x14ac:dyDescent="0.35">
      <c r="A31" s="9" t="str">
        <f>"302107"</f>
        <v>302107</v>
      </c>
      <c r="B31" s="2" t="s">
        <v>47</v>
      </c>
      <c r="C31" s="2" t="s">
        <v>41</v>
      </c>
      <c r="D31" s="2">
        <v>30794</v>
      </c>
      <c r="E31" s="2">
        <v>22242</v>
      </c>
      <c r="F31" s="2">
        <v>21722</v>
      </c>
      <c r="G31" s="2">
        <v>520</v>
      </c>
      <c r="H31" s="2">
        <v>519</v>
      </c>
      <c r="I31" s="2">
        <v>497</v>
      </c>
      <c r="J31" s="2">
        <v>0</v>
      </c>
      <c r="K31" s="2">
        <v>22</v>
      </c>
      <c r="L31" s="2">
        <v>1</v>
      </c>
      <c r="M31" s="2">
        <v>0</v>
      </c>
      <c r="N31" s="2">
        <v>156</v>
      </c>
      <c r="O31" s="2">
        <v>24</v>
      </c>
      <c r="P31" s="2">
        <v>110</v>
      </c>
      <c r="Q31" s="2">
        <v>22</v>
      </c>
      <c r="R31" s="2">
        <v>0</v>
      </c>
      <c r="S31" s="2">
        <v>0</v>
      </c>
      <c r="T31" s="10">
        <v>0</v>
      </c>
    </row>
    <row r="32" spans="1:20" x14ac:dyDescent="0.35">
      <c r="A32" s="9" t="str">
        <f>"302108"</f>
        <v>302108</v>
      </c>
      <c r="B32" s="2" t="s">
        <v>48</v>
      </c>
      <c r="C32" s="2" t="s">
        <v>41</v>
      </c>
      <c r="D32" s="2">
        <v>18791</v>
      </c>
      <c r="E32" s="2">
        <v>14660</v>
      </c>
      <c r="F32" s="2">
        <v>14525</v>
      </c>
      <c r="G32" s="2">
        <v>135</v>
      </c>
      <c r="H32" s="2">
        <v>134</v>
      </c>
      <c r="I32" s="2">
        <v>113</v>
      </c>
      <c r="J32" s="2">
        <v>0</v>
      </c>
      <c r="K32" s="2">
        <v>21</v>
      </c>
      <c r="L32" s="2">
        <v>1</v>
      </c>
      <c r="M32" s="2">
        <v>0</v>
      </c>
      <c r="N32" s="2">
        <v>120</v>
      </c>
      <c r="O32" s="2">
        <v>27</v>
      </c>
      <c r="P32" s="2">
        <v>72</v>
      </c>
      <c r="Q32" s="2">
        <v>21</v>
      </c>
      <c r="R32" s="2">
        <v>0</v>
      </c>
      <c r="S32" s="2">
        <v>0</v>
      </c>
      <c r="T32" s="10">
        <v>0</v>
      </c>
    </row>
    <row r="33" spans="1:20" x14ac:dyDescent="0.35">
      <c r="A33" s="9" t="str">
        <f>"302109"</f>
        <v>302109</v>
      </c>
      <c r="B33" s="2" t="s">
        <v>49</v>
      </c>
      <c r="C33" s="2" t="s">
        <v>41</v>
      </c>
      <c r="D33" s="2">
        <v>31689</v>
      </c>
      <c r="E33" s="2">
        <v>23390</v>
      </c>
      <c r="F33" s="2">
        <v>23054</v>
      </c>
      <c r="G33" s="2">
        <v>336</v>
      </c>
      <c r="H33" s="2">
        <v>335</v>
      </c>
      <c r="I33" s="2">
        <v>312</v>
      </c>
      <c r="J33" s="2">
        <v>0</v>
      </c>
      <c r="K33" s="2">
        <v>23</v>
      </c>
      <c r="L33" s="2">
        <v>1</v>
      </c>
      <c r="M33" s="2">
        <v>0</v>
      </c>
      <c r="N33" s="2">
        <v>170</v>
      </c>
      <c r="O33" s="2">
        <v>24</v>
      </c>
      <c r="P33" s="2">
        <v>123</v>
      </c>
      <c r="Q33" s="2">
        <v>23</v>
      </c>
      <c r="R33" s="2">
        <v>0</v>
      </c>
      <c r="S33" s="2">
        <v>0</v>
      </c>
      <c r="T33" s="10">
        <v>0</v>
      </c>
    </row>
    <row r="34" spans="1:20" x14ac:dyDescent="0.35">
      <c r="A34" s="9" t="str">
        <f>"302110"</f>
        <v>302110</v>
      </c>
      <c r="B34" s="2" t="s">
        <v>50</v>
      </c>
      <c r="C34" s="2" t="s">
        <v>41</v>
      </c>
      <c r="D34" s="2">
        <v>32806</v>
      </c>
      <c r="E34" s="2">
        <v>25391</v>
      </c>
      <c r="F34" s="2">
        <v>25082</v>
      </c>
      <c r="G34" s="2">
        <v>309</v>
      </c>
      <c r="H34" s="2">
        <v>307</v>
      </c>
      <c r="I34" s="2">
        <v>278</v>
      </c>
      <c r="J34" s="2">
        <v>6</v>
      </c>
      <c r="K34" s="2">
        <v>23</v>
      </c>
      <c r="L34" s="2">
        <v>2</v>
      </c>
      <c r="M34" s="2">
        <v>0</v>
      </c>
      <c r="N34" s="2">
        <v>238</v>
      </c>
      <c r="O34" s="2">
        <v>65</v>
      </c>
      <c r="P34" s="2">
        <v>150</v>
      </c>
      <c r="Q34" s="2">
        <v>23</v>
      </c>
      <c r="R34" s="2">
        <v>0</v>
      </c>
      <c r="S34" s="2">
        <v>0</v>
      </c>
      <c r="T34" s="10">
        <v>0</v>
      </c>
    </row>
    <row r="35" spans="1:20" x14ac:dyDescent="0.35">
      <c r="A35" s="9" t="str">
        <f>"302111"</f>
        <v>302111</v>
      </c>
      <c r="B35" s="2" t="s">
        <v>51</v>
      </c>
      <c r="C35" s="2" t="s">
        <v>41</v>
      </c>
      <c r="D35" s="2">
        <v>16553</v>
      </c>
      <c r="E35" s="2">
        <v>13149</v>
      </c>
      <c r="F35" s="2">
        <v>12939</v>
      </c>
      <c r="G35" s="2">
        <v>210</v>
      </c>
      <c r="H35" s="2">
        <v>208</v>
      </c>
      <c r="I35" s="2">
        <v>178</v>
      </c>
      <c r="J35" s="2">
        <v>0</v>
      </c>
      <c r="K35" s="2">
        <v>30</v>
      </c>
      <c r="L35" s="2">
        <v>2</v>
      </c>
      <c r="M35" s="2">
        <v>0</v>
      </c>
      <c r="N35" s="2">
        <v>143</v>
      </c>
      <c r="O35" s="2">
        <v>30</v>
      </c>
      <c r="P35" s="2">
        <v>83</v>
      </c>
      <c r="Q35" s="2">
        <v>30</v>
      </c>
      <c r="R35" s="2">
        <v>0</v>
      </c>
      <c r="S35" s="2">
        <v>0</v>
      </c>
      <c r="T35" s="10">
        <v>0</v>
      </c>
    </row>
    <row r="36" spans="1:20" x14ac:dyDescent="0.35">
      <c r="A36" s="9" t="str">
        <f>"302112"</f>
        <v>302112</v>
      </c>
      <c r="B36" s="2" t="s">
        <v>52</v>
      </c>
      <c r="C36" s="2" t="s">
        <v>41</v>
      </c>
      <c r="D36" s="2">
        <v>19778</v>
      </c>
      <c r="E36" s="2">
        <v>15605</v>
      </c>
      <c r="F36" s="2">
        <v>15239</v>
      </c>
      <c r="G36" s="2">
        <v>366</v>
      </c>
      <c r="H36" s="2">
        <v>365</v>
      </c>
      <c r="I36" s="2">
        <v>334</v>
      </c>
      <c r="J36" s="2">
        <v>0</v>
      </c>
      <c r="K36" s="2">
        <v>31</v>
      </c>
      <c r="L36" s="2">
        <v>1</v>
      </c>
      <c r="M36" s="2">
        <v>0</v>
      </c>
      <c r="N36" s="2">
        <v>142</v>
      </c>
      <c r="O36" s="2">
        <v>31</v>
      </c>
      <c r="P36" s="2">
        <v>80</v>
      </c>
      <c r="Q36" s="2">
        <v>31</v>
      </c>
      <c r="R36" s="2">
        <v>0</v>
      </c>
      <c r="S36" s="2">
        <v>0</v>
      </c>
      <c r="T36" s="10">
        <v>0</v>
      </c>
    </row>
    <row r="37" spans="1:20" x14ac:dyDescent="0.35">
      <c r="A37" s="9" t="str">
        <f>"302113"</f>
        <v>302113</v>
      </c>
      <c r="B37" s="2" t="s">
        <v>53</v>
      </c>
      <c r="C37" s="2" t="s">
        <v>41</v>
      </c>
      <c r="D37" s="2">
        <v>20180</v>
      </c>
      <c r="E37" s="2">
        <v>14863</v>
      </c>
      <c r="F37" s="2">
        <v>14465</v>
      </c>
      <c r="G37" s="2">
        <v>398</v>
      </c>
      <c r="H37" s="2">
        <v>396</v>
      </c>
      <c r="I37" s="2">
        <v>387</v>
      </c>
      <c r="J37" s="2">
        <v>0</v>
      </c>
      <c r="K37" s="2">
        <v>9</v>
      </c>
      <c r="L37" s="2">
        <v>2</v>
      </c>
      <c r="M37" s="2">
        <v>0</v>
      </c>
      <c r="N37" s="2">
        <v>91</v>
      </c>
      <c r="O37" s="2">
        <v>23</v>
      </c>
      <c r="P37" s="2">
        <v>59</v>
      </c>
      <c r="Q37" s="2">
        <v>9</v>
      </c>
      <c r="R37" s="2">
        <v>0</v>
      </c>
      <c r="S37" s="2">
        <v>0</v>
      </c>
      <c r="T37" s="10">
        <v>0</v>
      </c>
    </row>
    <row r="38" spans="1:20" x14ac:dyDescent="0.35">
      <c r="A38" s="9" t="str">
        <f>"302114"</f>
        <v>302114</v>
      </c>
      <c r="B38" s="2" t="s">
        <v>54</v>
      </c>
      <c r="C38" s="2" t="s">
        <v>41</v>
      </c>
      <c r="D38" s="2">
        <v>15017</v>
      </c>
      <c r="E38" s="2">
        <v>11938</v>
      </c>
      <c r="F38" s="2">
        <v>11840</v>
      </c>
      <c r="G38" s="2">
        <v>98</v>
      </c>
      <c r="H38" s="2">
        <v>97</v>
      </c>
      <c r="I38" s="2">
        <v>83</v>
      </c>
      <c r="J38" s="2">
        <v>8</v>
      </c>
      <c r="K38" s="2">
        <v>6</v>
      </c>
      <c r="L38" s="2">
        <v>1</v>
      </c>
      <c r="M38" s="2">
        <v>0</v>
      </c>
      <c r="N38" s="2">
        <v>88</v>
      </c>
      <c r="O38" s="2">
        <v>25</v>
      </c>
      <c r="P38" s="2">
        <v>57</v>
      </c>
      <c r="Q38" s="2">
        <v>6</v>
      </c>
      <c r="R38" s="2">
        <v>0</v>
      </c>
      <c r="S38" s="2">
        <v>0</v>
      </c>
      <c r="T38" s="10">
        <v>0</v>
      </c>
    </row>
    <row r="39" spans="1:20" x14ac:dyDescent="0.35">
      <c r="A39" s="9" t="str">
        <f>"302115"</f>
        <v>302115</v>
      </c>
      <c r="B39" s="2" t="s">
        <v>55</v>
      </c>
      <c r="C39" s="2" t="s">
        <v>41</v>
      </c>
      <c r="D39" s="2">
        <v>18217</v>
      </c>
      <c r="E39" s="2">
        <v>13815</v>
      </c>
      <c r="F39" s="2">
        <v>13557</v>
      </c>
      <c r="G39" s="2">
        <v>258</v>
      </c>
      <c r="H39" s="2">
        <v>256</v>
      </c>
      <c r="I39" s="2">
        <v>229</v>
      </c>
      <c r="J39" s="2">
        <v>9</v>
      </c>
      <c r="K39" s="2">
        <v>18</v>
      </c>
      <c r="L39" s="2">
        <v>2</v>
      </c>
      <c r="M39" s="2">
        <v>0</v>
      </c>
      <c r="N39" s="2">
        <v>137</v>
      </c>
      <c r="O39" s="2">
        <v>17</v>
      </c>
      <c r="P39" s="2">
        <v>102</v>
      </c>
      <c r="Q39" s="2">
        <v>18</v>
      </c>
      <c r="R39" s="2">
        <v>0</v>
      </c>
      <c r="S39" s="2">
        <v>0</v>
      </c>
      <c r="T39" s="10">
        <v>0</v>
      </c>
    </row>
    <row r="40" spans="1:20" x14ac:dyDescent="0.35">
      <c r="A40" s="9" t="str">
        <f>"302116"</f>
        <v>302116</v>
      </c>
      <c r="B40" s="2" t="s">
        <v>56</v>
      </c>
      <c r="C40" s="2" t="s">
        <v>41</v>
      </c>
      <c r="D40" s="2">
        <v>50158</v>
      </c>
      <c r="E40" s="2">
        <v>38640</v>
      </c>
      <c r="F40" s="2">
        <v>38126</v>
      </c>
      <c r="G40" s="2">
        <v>514</v>
      </c>
      <c r="H40" s="2">
        <v>512</v>
      </c>
      <c r="I40" s="2">
        <v>437</v>
      </c>
      <c r="J40" s="2">
        <v>1</v>
      </c>
      <c r="K40" s="2">
        <v>74</v>
      </c>
      <c r="L40" s="2">
        <v>2</v>
      </c>
      <c r="M40" s="2">
        <v>0</v>
      </c>
      <c r="N40" s="2">
        <v>369</v>
      </c>
      <c r="O40" s="2">
        <v>70</v>
      </c>
      <c r="P40" s="2">
        <v>225</v>
      </c>
      <c r="Q40" s="2">
        <v>74</v>
      </c>
      <c r="R40" s="2">
        <v>0</v>
      </c>
      <c r="S40" s="2">
        <v>0</v>
      </c>
      <c r="T40" s="10">
        <v>0</v>
      </c>
    </row>
    <row r="41" spans="1:20" x14ac:dyDescent="0.35">
      <c r="A41" s="9" t="str">
        <f>"302117"</f>
        <v>302117</v>
      </c>
      <c r="B41" s="2" t="s">
        <v>57</v>
      </c>
      <c r="C41" s="2" t="s">
        <v>41</v>
      </c>
      <c r="D41" s="2">
        <v>29916</v>
      </c>
      <c r="E41" s="2">
        <v>22391</v>
      </c>
      <c r="F41" s="2">
        <v>21885</v>
      </c>
      <c r="G41" s="2">
        <v>506</v>
      </c>
      <c r="H41" s="2">
        <v>503</v>
      </c>
      <c r="I41" s="2">
        <v>433</v>
      </c>
      <c r="J41" s="2">
        <v>43</v>
      </c>
      <c r="K41" s="2">
        <v>27</v>
      </c>
      <c r="L41" s="2">
        <v>3</v>
      </c>
      <c r="M41" s="2">
        <v>0</v>
      </c>
      <c r="N41" s="2">
        <v>190</v>
      </c>
      <c r="O41" s="2">
        <v>38</v>
      </c>
      <c r="P41" s="2">
        <v>125</v>
      </c>
      <c r="Q41" s="2">
        <v>27</v>
      </c>
      <c r="R41" s="2">
        <v>0</v>
      </c>
      <c r="S41" s="2">
        <v>0</v>
      </c>
      <c r="T41" s="10">
        <v>0</v>
      </c>
    </row>
    <row r="42" spans="1:20" x14ac:dyDescent="0.35">
      <c r="A42" s="14" t="s">
        <v>58</v>
      </c>
      <c r="B42" s="13"/>
      <c r="C42" s="13"/>
      <c r="D42" s="3">
        <v>88434</v>
      </c>
      <c r="E42" s="3">
        <v>70010</v>
      </c>
      <c r="F42" s="3">
        <v>69386</v>
      </c>
      <c r="G42" s="3">
        <v>624</v>
      </c>
      <c r="H42" s="3">
        <v>621</v>
      </c>
      <c r="I42" s="3">
        <v>493</v>
      </c>
      <c r="J42" s="3">
        <v>26</v>
      </c>
      <c r="K42" s="3">
        <v>102</v>
      </c>
      <c r="L42" s="3">
        <v>3</v>
      </c>
      <c r="M42" s="3">
        <v>0</v>
      </c>
      <c r="N42" s="3">
        <v>760</v>
      </c>
      <c r="O42" s="3">
        <v>274</v>
      </c>
      <c r="P42" s="3">
        <v>384</v>
      </c>
      <c r="Q42" s="3">
        <v>102</v>
      </c>
      <c r="R42" s="3">
        <v>0</v>
      </c>
      <c r="S42" s="3">
        <v>0</v>
      </c>
      <c r="T42" s="8">
        <v>0</v>
      </c>
    </row>
    <row r="43" spans="1:20" x14ac:dyDescent="0.35">
      <c r="A43" s="9" t="str">
        <f>"302401"</f>
        <v>302401</v>
      </c>
      <c r="B43" s="2" t="s">
        <v>59</v>
      </c>
      <c r="C43" s="2" t="s">
        <v>60</v>
      </c>
      <c r="D43" s="2">
        <v>2355</v>
      </c>
      <c r="E43" s="2">
        <v>1851</v>
      </c>
      <c r="F43" s="2">
        <v>1829</v>
      </c>
      <c r="G43" s="2">
        <v>22</v>
      </c>
      <c r="H43" s="2">
        <v>21</v>
      </c>
      <c r="I43" s="2">
        <v>20</v>
      </c>
      <c r="J43" s="2">
        <v>0</v>
      </c>
      <c r="K43" s="2">
        <v>1</v>
      </c>
      <c r="L43" s="2">
        <v>1</v>
      </c>
      <c r="M43" s="2">
        <v>0</v>
      </c>
      <c r="N43" s="2">
        <v>17</v>
      </c>
      <c r="O43" s="2">
        <v>4</v>
      </c>
      <c r="P43" s="2">
        <v>12</v>
      </c>
      <c r="Q43" s="2">
        <v>1</v>
      </c>
      <c r="R43" s="2">
        <v>0</v>
      </c>
      <c r="S43" s="2">
        <v>0</v>
      </c>
      <c r="T43" s="10">
        <v>0</v>
      </c>
    </row>
    <row r="44" spans="1:20" x14ac:dyDescent="0.35">
      <c r="A44" s="9" t="str">
        <f>"302402"</f>
        <v>302402</v>
      </c>
      <c r="B44" s="2" t="s">
        <v>61</v>
      </c>
      <c r="C44" s="2" t="s">
        <v>60</v>
      </c>
      <c r="D44" s="2">
        <v>9284</v>
      </c>
      <c r="E44" s="2">
        <v>7220</v>
      </c>
      <c r="F44" s="2">
        <v>7091</v>
      </c>
      <c r="G44" s="2">
        <v>129</v>
      </c>
      <c r="H44" s="2">
        <v>129</v>
      </c>
      <c r="I44" s="2">
        <v>102</v>
      </c>
      <c r="J44" s="2">
        <v>13</v>
      </c>
      <c r="K44" s="2">
        <v>14</v>
      </c>
      <c r="L44" s="2">
        <v>0</v>
      </c>
      <c r="M44" s="2">
        <v>0</v>
      </c>
      <c r="N44" s="2">
        <v>67</v>
      </c>
      <c r="O44" s="2">
        <v>28</v>
      </c>
      <c r="P44" s="2">
        <v>25</v>
      </c>
      <c r="Q44" s="2">
        <v>14</v>
      </c>
      <c r="R44" s="2">
        <v>0</v>
      </c>
      <c r="S44" s="2">
        <v>0</v>
      </c>
      <c r="T44" s="10">
        <v>0</v>
      </c>
    </row>
    <row r="45" spans="1:20" x14ac:dyDescent="0.35">
      <c r="A45" s="9" t="str">
        <f>"302403"</f>
        <v>302403</v>
      </c>
      <c r="B45" s="2" t="s">
        <v>62</v>
      </c>
      <c r="C45" s="2" t="s">
        <v>60</v>
      </c>
      <c r="D45" s="2">
        <v>8823</v>
      </c>
      <c r="E45" s="2">
        <v>6822</v>
      </c>
      <c r="F45" s="2">
        <v>6779</v>
      </c>
      <c r="G45" s="2">
        <v>43</v>
      </c>
      <c r="H45" s="2">
        <v>43</v>
      </c>
      <c r="I45" s="2">
        <v>42</v>
      </c>
      <c r="J45" s="2">
        <v>0</v>
      </c>
      <c r="K45" s="2">
        <v>1</v>
      </c>
      <c r="L45" s="2">
        <v>0</v>
      </c>
      <c r="M45" s="2">
        <v>0</v>
      </c>
      <c r="N45" s="2">
        <v>48</v>
      </c>
      <c r="O45" s="2">
        <v>18</v>
      </c>
      <c r="P45" s="2">
        <v>29</v>
      </c>
      <c r="Q45" s="2">
        <v>1</v>
      </c>
      <c r="R45" s="2">
        <v>0</v>
      </c>
      <c r="S45" s="2">
        <v>0</v>
      </c>
      <c r="T45" s="10">
        <v>0</v>
      </c>
    </row>
    <row r="46" spans="1:20" x14ac:dyDescent="0.35">
      <c r="A46" s="9" t="str">
        <f>"302404"</f>
        <v>302404</v>
      </c>
      <c r="B46" s="2" t="s">
        <v>63</v>
      </c>
      <c r="C46" s="2" t="s">
        <v>60</v>
      </c>
      <c r="D46" s="2">
        <v>4467</v>
      </c>
      <c r="E46" s="2">
        <v>3500</v>
      </c>
      <c r="F46" s="2">
        <v>3445</v>
      </c>
      <c r="G46" s="2">
        <v>55</v>
      </c>
      <c r="H46" s="2">
        <v>55</v>
      </c>
      <c r="I46" s="2">
        <v>42</v>
      </c>
      <c r="J46" s="2">
        <v>0</v>
      </c>
      <c r="K46" s="2">
        <v>13</v>
      </c>
      <c r="L46" s="2">
        <v>0</v>
      </c>
      <c r="M46" s="2">
        <v>0</v>
      </c>
      <c r="N46" s="2">
        <v>51</v>
      </c>
      <c r="O46" s="2">
        <v>11</v>
      </c>
      <c r="P46" s="2">
        <v>27</v>
      </c>
      <c r="Q46" s="2">
        <v>13</v>
      </c>
      <c r="R46" s="2">
        <v>0</v>
      </c>
      <c r="S46" s="2">
        <v>0</v>
      </c>
      <c r="T46" s="10">
        <v>0</v>
      </c>
    </row>
    <row r="47" spans="1:20" x14ac:dyDescent="0.35">
      <c r="A47" s="9" t="str">
        <f>"302405"</f>
        <v>302405</v>
      </c>
      <c r="B47" s="2" t="s">
        <v>64</v>
      </c>
      <c r="C47" s="2" t="s">
        <v>60</v>
      </c>
      <c r="D47" s="2">
        <v>4746</v>
      </c>
      <c r="E47" s="2">
        <v>3782</v>
      </c>
      <c r="F47" s="2">
        <v>3737</v>
      </c>
      <c r="G47" s="2">
        <v>45</v>
      </c>
      <c r="H47" s="2">
        <v>44</v>
      </c>
      <c r="I47" s="2">
        <v>40</v>
      </c>
      <c r="J47" s="2">
        <v>0</v>
      </c>
      <c r="K47" s="2">
        <v>4</v>
      </c>
      <c r="L47" s="2">
        <v>1</v>
      </c>
      <c r="M47" s="2">
        <v>0</v>
      </c>
      <c r="N47" s="2">
        <v>34</v>
      </c>
      <c r="O47" s="2">
        <v>14</v>
      </c>
      <c r="P47" s="2">
        <v>16</v>
      </c>
      <c r="Q47" s="2">
        <v>4</v>
      </c>
      <c r="R47" s="2">
        <v>0</v>
      </c>
      <c r="S47" s="2">
        <v>0</v>
      </c>
      <c r="T47" s="10">
        <v>0</v>
      </c>
    </row>
    <row r="48" spans="1:20" x14ac:dyDescent="0.35">
      <c r="A48" s="9" t="str">
        <f>"302406"</f>
        <v>302406</v>
      </c>
      <c r="B48" s="2" t="s">
        <v>65</v>
      </c>
      <c r="C48" s="2" t="s">
        <v>60</v>
      </c>
      <c r="D48" s="2">
        <v>12082</v>
      </c>
      <c r="E48" s="2">
        <v>9510</v>
      </c>
      <c r="F48" s="2">
        <v>9428</v>
      </c>
      <c r="G48" s="2">
        <v>82</v>
      </c>
      <c r="H48" s="2">
        <v>82</v>
      </c>
      <c r="I48" s="2">
        <v>55</v>
      </c>
      <c r="J48" s="2">
        <v>13</v>
      </c>
      <c r="K48" s="2">
        <v>14</v>
      </c>
      <c r="L48" s="2">
        <v>0</v>
      </c>
      <c r="M48" s="2">
        <v>0</v>
      </c>
      <c r="N48" s="2">
        <v>102</v>
      </c>
      <c r="O48" s="2">
        <v>25</v>
      </c>
      <c r="P48" s="2">
        <v>63</v>
      </c>
      <c r="Q48" s="2">
        <v>14</v>
      </c>
      <c r="R48" s="2">
        <v>0</v>
      </c>
      <c r="S48" s="2">
        <v>0</v>
      </c>
      <c r="T48" s="10">
        <v>0</v>
      </c>
    </row>
    <row r="49" spans="1:20" x14ac:dyDescent="0.35">
      <c r="A49" s="9" t="str">
        <f>"302407"</f>
        <v>302407</v>
      </c>
      <c r="B49" s="2" t="s">
        <v>66</v>
      </c>
      <c r="C49" s="2" t="s">
        <v>60</v>
      </c>
      <c r="D49" s="2">
        <v>28523</v>
      </c>
      <c r="E49" s="2">
        <v>22792</v>
      </c>
      <c r="F49" s="2">
        <v>22662</v>
      </c>
      <c r="G49" s="2">
        <v>130</v>
      </c>
      <c r="H49" s="2">
        <v>130</v>
      </c>
      <c r="I49" s="2">
        <v>106</v>
      </c>
      <c r="J49" s="2">
        <v>0</v>
      </c>
      <c r="K49" s="2">
        <v>24</v>
      </c>
      <c r="L49" s="2">
        <v>0</v>
      </c>
      <c r="M49" s="2">
        <v>0</v>
      </c>
      <c r="N49" s="2">
        <v>217</v>
      </c>
      <c r="O49" s="2">
        <v>62</v>
      </c>
      <c r="P49" s="2">
        <v>131</v>
      </c>
      <c r="Q49" s="2">
        <v>24</v>
      </c>
      <c r="R49" s="2">
        <v>0</v>
      </c>
      <c r="S49" s="2">
        <v>0</v>
      </c>
      <c r="T49" s="10">
        <v>0</v>
      </c>
    </row>
    <row r="50" spans="1:20" x14ac:dyDescent="0.35">
      <c r="A50" s="9" t="str">
        <f>"302408"</f>
        <v>302408</v>
      </c>
      <c r="B50" s="2" t="s">
        <v>67</v>
      </c>
      <c r="C50" s="2" t="s">
        <v>60</v>
      </c>
      <c r="D50" s="2">
        <v>18154</v>
      </c>
      <c r="E50" s="2">
        <v>14533</v>
      </c>
      <c r="F50" s="2">
        <v>14415</v>
      </c>
      <c r="G50" s="2">
        <v>118</v>
      </c>
      <c r="H50" s="2">
        <v>117</v>
      </c>
      <c r="I50" s="2">
        <v>86</v>
      </c>
      <c r="J50" s="2">
        <v>0</v>
      </c>
      <c r="K50" s="2">
        <v>31</v>
      </c>
      <c r="L50" s="2">
        <v>1</v>
      </c>
      <c r="M50" s="2">
        <v>0</v>
      </c>
      <c r="N50" s="2">
        <v>224</v>
      </c>
      <c r="O50" s="2">
        <v>112</v>
      </c>
      <c r="P50" s="2">
        <v>81</v>
      </c>
      <c r="Q50" s="2">
        <v>31</v>
      </c>
      <c r="R50" s="2">
        <v>0</v>
      </c>
      <c r="S50" s="2">
        <v>0</v>
      </c>
      <c r="T50" s="10">
        <v>0</v>
      </c>
    </row>
    <row r="51" spans="1:20" x14ac:dyDescent="0.35">
      <c r="A51" s="14" t="s">
        <v>68</v>
      </c>
      <c r="B51" s="13"/>
      <c r="C51" s="13"/>
      <c r="D51" s="3">
        <v>55948</v>
      </c>
      <c r="E51" s="3">
        <v>43777</v>
      </c>
      <c r="F51" s="3">
        <v>43593</v>
      </c>
      <c r="G51" s="3">
        <v>184</v>
      </c>
      <c r="H51" s="3">
        <v>182</v>
      </c>
      <c r="I51" s="3">
        <v>139</v>
      </c>
      <c r="J51" s="3">
        <v>10</v>
      </c>
      <c r="K51" s="3">
        <v>33</v>
      </c>
      <c r="L51" s="3">
        <v>2</v>
      </c>
      <c r="M51" s="3">
        <v>0</v>
      </c>
      <c r="N51" s="3">
        <v>355</v>
      </c>
      <c r="O51" s="3">
        <v>139</v>
      </c>
      <c r="P51" s="3">
        <v>183</v>
      </c>
      <c r="Q51" s="3">
        <v>33</v>
      </c>
      <c r="R51" s="3">
        <v>0</v>
      </c>
      <c r="S51" s="3">
        <v>0</v>
      </c>
      <c r="T51" s="8">
        <v>0</v>
      </c>
    </row>
    <row r="52" spans="1:20" x14ac:dyDescent="0.35">
      <c r="A52" s="9" t="str">
        <f>"302901"</f>
        <v>302901</v>
      </c>
      <c r="B52" s="2" t="s">
        <v>69</v>
      </c>
      <c r="C52" s="2" t="s">
        <v>70</v>
      </c>
      <c r="D52" s="2">
        <v>14039</v>
      </c>
      <c r="E52" s="2">
        <v>10907</v>
      </c>
      <c r="F52" s="2">
        <v>10866</v>
      </c>
      <c r="G52" s="2">
        <v>41</v>
      </c>
      <c r="H52" s="2">
        <v>41</v>
      </c>
      <c r="I52" s="2">
        <v>38</v>
      </c>
      <c r="J52" s="2">
        <v>0</v>
      </c>
      <c r="K52" s="2">
        <v>3</v>
      </c>
      <c r="L52" s="2">
        <v>0</v>
      </c>
      <c r="M52" s="2">
        <v>0</v>
      </c>
      <c r="N52" s="2">
        <v>68</v>
      </c>
      <c r="O52" s="2">
        <v>31</v>
      </c>
      <c r="P52" s="2">
        <v>34</v>
      </c>
      <c r="Q52" s="2">
        <v>3</v>
      </c>
      <c r="R52" s="2">
        <v>0</v>
      </c>
      <c r="S52" s="2">
        <v>0</v>
      </c>
      <c r="T52" s="10">
        <v>0</v>
      </c>
    </row>
    <row r="53" spans="1:20" x14ac:dyDescent="0.35">
      <c r="A53" s="9" t="str">
        <f>"302902"</f>
        <v>302902</v>
      </c>
      <c r="B53" s="2" t="s">
        <v>71</v>
      </c>
      <c r="C53" s="2" t="s">
        <v>70</v>
      </c>
      <c r="D53" s="2">
        <v>12534</v>
      </c>
      <c r="E53" s="2">
        <v>9691</v>
      </c>
      <c r="F53" s="2">
        <v>9663</v>
      </c>
      <c r="G53" s="2">
        <v>28</v>
      </c>
      <c r="H53" s="2">
        <v>27</v>
      </c>
      <c r="I53" s="2">
        <v>22</v>
      </c>
      <c r="J53" s="2">
        <v>0</v>
      </c>
      <c r="K53" s="2">
        <v>5</v>
      </c>
      <c r="L53" s="2">
        <v>1</v>
      </c>
      <c r="M53" s="2">
        <v>0</v>
      </c>
      <c r="N53" s="2">
        <v>105</v>
      </c>
      <c r="O53" s="2">
        <v>64</v>
      </c>
      <c r="P53" s="2">
        <v>36</v>
      </c>
      <c r="Q53" s="2">
        <v>5</v>
      </c>
      <c r="R53" s="2">
        <v>0</v>
      </c>
      <c r="S53" s="2">
        <v>0</v>
      </c>
      <c r="T53" s="10">
        <v>0</v>
      </c>
    </row>
    <row r="54" spans="1:20" x14ac:dyDescent="0.35">
      <c r="A54" s="9" t="str">
        <f>"302903"</f>
        <v>302903</v>
      </c>
      <c r="B54" s="2" t="s">
        <v>72</v>
      </c>
      <c r="C54" s="2" t="s">
        <v>70</v>
      </c>
      <c r="D54" s="2">
        <v>29375</v>
      </c>
      <c r="E54" s="2">
        <v>23179</v>
      </c>
      <c r="F54" s="2">
        <v>23064</v>
      </c>
      <c r="G54" s="2">
        <v>115</v>
      </c>
      <c r="H54" s="2">
        <v>114</v>
      </c>
      <c r="I54" s="2">
        <v>79</v>
      </c>
      <c r="J54" s="2">
        <v>10</v>
      </c>
      <c r="K54" s="2">
        <v>25</v>
      </c>
      <c r="L54" s="2">
        <v>1</v>
      </c>
      <c r="M54" s="2">
        <v>0</v>
      </c>
      <c r="N54" s="2">
        <v>182</v>
      </c>
      <c r="O54" s="2">
        <v>44</v>
      </c>
      <c r="P54" s="2">
        <v>113</v>
      </c>
      <c r="Q54" s="2">
        <v>25</v>
      </c>
      <c r="R54" s="2">
        <v>0</v>
      </c>
      <c r="S54" s="2">
        <v>0</v>
      </c>
      <c r="T54" s="10">
        <v>0</v>
      </c>
    </row>
    <row r="55" spans="1:20" x14ac:dyDescent="0.35">
      <c r="A55" s="14" t="s">
        <v>73</v>
      </c>
      <c r="B55" s="13"/>
      <c r="C55" s="13"/>
      <c r="D55" s="2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5" thickBot="1" x14ac:dyDescent="0.4">
      <c r="A56" s="15" t="str">
        <f>"306401"</f>
        <v>306401</v>
      </c>
      <c r="B56" s="16" t="s">
        <v>74</v>
      </c>
      <c r="C56" s="16" t="s">
        <v>15</v>
      </c>
      <c r="D56" s="16">
        <v>461591</v>
      </c>
      <c r="E56" s="16">
        <v>378249</v>
      </c>
      <c r="F56" s="16">
        <v>370302</v>
      </c>
      <c r="G56" s="16">
        <v>7947</v>
      </c>
      <c r="H56" s="16">
        <v>7901</v>
      </c>
      <c r="I56" s="16">
        <v>6764</v>
      </c>
      <c r="J56" s="16">
        <v>0</v>
      </c>
      <c r="K56" s="16">
        <v>1137</v>
      </c>
      <c r="L56" s="16">
        <v>46</v>
      </c>
      <c r="M56" s="16">
        <v>0</v>
      </c>
      <c r="N56" s="16">
        <v>7436</v>
      </c>
      <c r="O56" s="16">
        <v>942</v>
      </c>
      <c r="P56" s="16">
        <v>5357</v>
      </c>
      <c r="Q56" s="16">
        <v>1137</v>
      </c>
      <c r="R56" s="16">
        <v>0</v>
      </c>
      <c r="S56" s="16">
        <v>0</v>
      </c>
      <c r="T56" s="17">
        <v>0</v>
      </c>
    </row>
    <row r="57" spans="1:20" ht="15" thickBot="1" x14ac:dyDescent="0.4">
      <c r="A57" s="18" t="s">
        <v>75</v>
      </c>
      <c r="B57" s="19"/>
      <c r="C57" s="19"/>
      <c r="D57" s="20">
        <v>1223960</v>
      </c>
      <c r="E57" s="20">
        <v>968944</v>
      </c>
      <c r="F57" s="20">
        <v>953849</v>
      </c>
      <c r="G57" s="20">
        <v>15095</v>
      </c>
      <c r="H57" s="20">
        <v>15017</v>
      </c>
      <c r="I57" s="20">
        <v>12988</v>
      </c>
      <c r="J57" s="20">
        <v>128</v>
      </c>
      <c r="K57" s="20">
        <v>1901</v>
      </c>
      <c r="L57" s="20">
        <v>79</v>
      </c>
      <c r="M57" s="20">
        <v>0</v>
      </c>
      <c r="N57" s="20">
        <v>12869</v>
      </c>
      <c r="O57" s="20">
        <v>2432</v>
      </c>
      <c r="P57" s="20">
        <v>8536</v>
      </c>
      <c r="Q57" s="20">
        <v>1901</v>
      </c>
      <c r="R57" s="20">
        <v>1</v>
      </c>
      <c r="S57" s="20">
        <v>0</v>
      </c>
      <c r="T57" s="22">
        <v>0</v>
      </c>
    </row>
  </sheetData>
  <mergeCells count="10">
    <mergeCell ref="A57:C57"/>
    <mergeCell ref="A2:C2"/>
    <mergeCell ref="A20:C20"/>
    <mergeCell ref="A24:C24"/>
    <mergeCell ref="A42:C42"/>
    <mergeCell ref="A51:C51"/>
    <mergeCell ref="A55:C55"/>
    <mergeCell ref="A8:C8"/>
    <mergeCell ref="A13:C13"/>
    <mergeCell ref="D55:T55"/>
  </mergeCells>
  <pageMargins left="0.23622047244094491" right="0.23622047244094491" top="0.74803149606299213" bottom="0.74803149606299213" header="0.31496062992125984" footer="0.31496062992125984"/>
  <pageSetup paperSize="8" scale="63" orientation="landscape" r:id="rId1"/>
  <headerFooter>
    <oddHeader xml:space="preserve">&amp;LKrajowe Biuro Wyborcze
Delegatura w Poznaniu&amp;CMeldunek kwartalny - 1 kw. 2023 r. &amp;RDane przekazane przez gminy do sytemu informatycznego Krajowego Biura Wyborczego (WOW, stan na 31.03.2023 r.)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2023-04-19T06:54:27Z</cp:lastPrinted>
  <dcterms:created xsi:type="dcterms:W3CDTF">2018-04-16T08:33:29Z</dcterms:created>
  <dcterms:modified xsi:type="dcterms:W3CDTF">2023-04-19T06:55:25Z</dcterms:modified>
</cp:coreProperties>
</file>